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rr.sharepoint.com/sites/analytici/Sdilene dokumenty/OSOBNÍ/Ondřej Šíma/VÝDAJOVÁ KALKULAČKA/"/>
    </mc:Choice>
  </mc:AlternateContent>
  <xr:revisionPtr revIDLastSave="8" documentId="8_{87C65D8A-FD41-46C8-B3E3-B281D0191468}" xr6:coauthVersionLast="47" xr6:coauthVersionMax="47" xr10:uidLastSave="{AAD3580B-8994-4A08-850F-F4828F10B885}"/>
  <workbookProtection workbookAlgorithmName="SHA-512" workbookHashValue="FJnj9Zk+iKQgYDJ+P9kLWtqo88cUlgL4c2h8K6daauqqW63UET2wHF6To52wPho8WvrFfILAkXY3uOZqQ9FlLg==" workbookSaltValue="fLAcs41sNK1XnLrXbIvieg==" workbookSpinCount="100000" lockStructure="1"/>
  <bookViews>
    <workbookView xWindow="-108" yWindow="-108" windowWidth="23256" windowHeight="12576" tabRatio="675" activeTab="3" xr2:uid="{C2FA774F-1670-48EC-864B-E755AD9DEE64}"/>
  </bookViews>
  <sheets>
    <sheet name="Komentář ke kalkulačce příjmů" sheetId="4" r:id="rId1"/>
    <sheet name="Kalkulačka veřejných příjmů" sheetId="1" r:id="rId2"/>
    <sheet name="Komentář ke kalkulačce výdajů" sheetId="5" r:id="rId3"/>
    <sheet name="Kalkulačka výdajů SR" sheetId="6" r:id="rId4"/>
    <sheet name="List1" sheetId="3" state="hidden" r:id="rId5"/>
  </sheets>
  <definedNames>
    <definedName name="_ftn1" localSheetId="2">'Komentář ke kalkulačce výdajů'!#REF!</definedName>
    <definedName name="_ftnref1" localSheetId="2">'Komentář ke kalkulačce výdajů'!$C$4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7" i="6" l="1"/>
  <c r="M87" i="6" s="1"/>
  <c r="N87" i="6" s="1"/>
  <c r="M141" i="6"/>
  <c r="M134" i="6"/>
  <c r="N134" i="6" s="1"/>
  <c r="M133" i="6"/>
  <c r="N133" i="6" s="1"/>
  <c r="M132" i="6"/>
  <c r="N132" i="6" s="1"/>
  <c r="M130" i="6"/>
  <c r="M129" i="6" s="1"/>
  <c r="N129" i="6" s="1"/>
  <c r="C129" i="6"/>
  <c r="N128" i="6"/>
  <c r="M128" i="6"/>
  <c r="N127" i="6"/>
  <c r="M127" i="6"/>
  <c r="N126" i="6"/>
  <c r="M126" i="6"/>
  <c r="N125" i="6"/>
  <c r="M125" i="6"/>
  <c r="N124" i="6"/>
  <c r="M124" i="6"/>
  <c r="N123" i="6"/>
  <c r="M123" i="6"/>
  <c r="N122" i="6"/>
  <c r="M122" i="6"/>
  <c r="N121" i="6"/>
  <c r="M121" i="6"/>
  <c r="N120" i="6"/>
  <c r="M120" i="6"/>
  <c r="N119" i="6"/>
  <c r="M119" i="6"/>
  <c r="N118" i="6"/>
  <c r="M118" i="6"/>
  <c r="N116" i="6"/>
  <c r="M116" i="6"/>
  <c r="C116" i="6"/>
  <c r="C135" i="6" s="1"/>
  <c r="M115" i="6"/>
  <c r="N115" i="6" s="1"/>
  <c r="M114" i="6"/>
  <c r="N114" i="6" s="1"/>
  <c r="M113" i="6"/>
  <c r="N113" i="6" s="1"/>
  <c r="M112" i="6"/>
  <c r="N112" i="6" s="1"/>
  <c r="M111" i="6"/>
  <c r="N111" i="6" s="1"/>
  <c r="M110" i="6"/>
  <c r="N110" i="6" s="1"/>
  <c r="M109" i="6"/>
  <c r="N109" i="6" s="1"/>
  <c r="C108" i="6"/>
  <c r="M106" i="6"/>
  <c r="N106" i="6" s="1"/>
  <c r="M105" i="6"/>
  <c r="N105" i="6" s="1"/>
  <c r="C104" i="6"/>
  <c r="N103" i="6"/>
  <c r="M103" i="6"/>
  <c r="N102" i="6"/>
  <c r="M102" i="6"/>
  <c r="M101" i="6" s="1"/>
  <c r="N101" i="6" s="1"/>
  <c r="C101" i="6"/>
  <c r="C107" i="6" s="1"/>
  <c r="M100" i="6"/>
  <c r="N100" i="6" s="1"/>
  <c r="M99" i="6"/>
  <c r="N99" i="6" s="1"/>
  <c r="M98" i="6"/>
  <c r="N98" i="6" s="1"/>
  <c r="N97" i="6"/>
  <c r="M97" i="6"/>
  <c r="M96" i="6"/>
  <c r="N96" i="6" s="1"/>
  <c r="M95" i="6"/>
  <c r="N95" i="6" s="1"/>
  <c r="M94" i="6"/>
  <c r="N94" i="6" s="1"/>
  <c r="N93" i="6"/>
  <c r="M93" i="6"/>
  <c r="M92" i="6"/>
  <c r="N92" i="6" s="1"/>
  <c r="M91" i="6"/>
  <c r="N91" i="6" s="1"/>
  <c r="M90" i="6"/>
  <c r="N90" i="6" s="1"/>
  <c r="N89" i="6"/>
  <c r="M89" i="6"/>
  <c r="M88" i="6"/>
  <c r="N88" i="6" s="1"/>
  <c r="G87" i="6"/>
  <c r="N86" i="6"/>
  <c r="M86" i="6"/>
  <c r="C86" i="6"/>
  <c r="N85" i="6"/>
  <c r="M85" i="6"/>
  <c r="N84" i="6"/>
  <c r="M84" i="6"/>
  <c r="E84" i="6"/>
  <c r="N83" i="6"/>
  <c r="M83" i="6"/>
  <c r="M82" i="6"/>
  <c r="N82" i="6" s="1"/>
  <c r="M81" i="6"/>
  <c r="N81" i="6" s="1"/>
  <c r="M80" i="6"/>
  <c r="N80" i="6" s="1"/>
  <c r="N79" i="6"/>
  <c r="M79" i="6"/>
  <c r="M78" i="6"/>
  <c r="N78" i="6" s="1"/>
  <c r="M77" i="6"/>
  <c r="N77" i="6" s="1"/>
  <c r="M75" i="6"/>
  <c r="N75" i="6" s="1"/>
  <c r="N74" i="6"/>
  <c r="M74" i="6"/>
  <c r="M73" i="6"/>
  <c r="N73" i="6" s="1"/>
  <c r="M72" i="6"/>
  <c r="N72" i="6" s="1"/>
  <c r="M71" i="6"/>
  <c r="N71" i="6" s="1"/>
  <c r="N70" i="6"/>
  <c r="M70" i="6"/>
  <c r="M69" i="6"/>
  <c r="N69" i="6" s="1"/>
  <c r="C67" i="6"/>
  <c r="N66" i="6"/>
  <c r="M66" i="6"/>
  <c r="C66" i="6"/>
  <c r="M65" i="6"/>
  <c r="N65" i="6" s="1"/>
  <c r="M63" i="6"/>
  <c r="N63" i="6" s="1"/>
  <c r="M62" i="6"/>
  <c r="N62" i="6" s="1"/>
  <c r="N61" i="6"/>
  <c r="M61" i="6"/>
  <c r="M60" i="6"/>
  <c r="N60" i="6" s="1"/>
  <c r="M59" i="6"/>
  <c r="N59" i="6" s="1"/>
  <c r="M58" i="6"/>
  <c r="N58" i="6" s="1"/>
  <c r="N57" i="6"/>
  <c r="M57" i="6"/>
  <c r="M56" i="6"/>
  <c r="N56" i="6" s="1"/>
  <c r="M54" i="6"/>
  <c r="N54" i="6" s="1"/>
  <c r="M53" i="6"/>
  <c r="N53" i="6" s="1"/>
  <c r="N52" i="6"/>
  <c r="M52" i="6"/>
  <c r="M50" i="6"/>
  <c r="N50" i="6" s="1"/>
  <c r="M49" i="6"/>
  <c r="N49" i="6" s="1"/>
  <c r="M48" i="6"/>
  <c r="N48" i="6" s="1"/>
  <c r="N47" i="6"/>
  <c r="M47" i="6"/>
  <c r="M46" i="6"/>
  <c r="N46" i="6" s="1"/>
  <c r="M44" i="6"/>
  <c r="N44" i="6" s="1"/>
  <c r="M43" i="6"/>
  <c r="N43" i="6" s="1"/>
  <c r="N42" i="6"/>
  <c r="M42" i="6"/>
  <c r="M41" i="6"/>
  <c r="N41" i="6" s="1"/>
  <c r="M39" i="6"/>
  <c r="N39" i="6" s="1"/>
  <c r="M38" i="6"/>
  <c r="N38" i="6" s="1"/>
  <c r="G38" i="6"/>
  <c r="N37" i="6"/>
  <c r="M37" i="6"/>
  <c r="G37" i="6"/>
  <c r="M36" i="6"/>
  <c r="N36" i="6" s="1"/>
  <c r="G36" i="6"/>
  <c r="N35" i="6"/>
  <c r="M35" i="6"/>
  <c r="G35" i="6"/>
  <c r="M34" i="6"/>
  <c r="N34" i="6" s="1"/>
  <c r="G34" i="6"/>
  <c r="N33" i="6"/>
  <c r="M33" i="6"/>
  <c r="G33" i="6"/>
  <c r="N32" i="6"/>
  <c r="M32" i="6"/>
  <c r="M30" i="6" s="1"/>
  <c r="N30" i="6" s="1"/>
  <c r="G32" i="6"/>
  <c r="N29" i="6"/>
  <c r="M29" i="6"/>
  <c r="M28" i="6"/>
  <c r="N28" i="6" s="1"/>
  <c r="N27" i="6"/>
  <c r="M27" i="6"/>
  <c r="M26" i="6"/>
  <c r="N26" i="6" s="1"/>
  <c r="N25" i="6"/>
  <c r="M25" i="6"/>
  <c r="M24" i="6"/>
  <c r="N24" i="6" s="1"/>
  <c r="N23" i="6"/>
  <c r="M23" i="6"/>
  <c r="M22" i="6"/>
  <c r="N22" i="6" s="1"/>
  <c r="N21" i="6"/>
  <c r="M21" i="6"/>
  <c r="M20" i="6"/>
  <c r="N20" i="6" s="1"/>
  <c r="N19" i="6"/>
  <c r="M19" i="6"/>
  <c r="M18" i="6"/>
  <c r="N18" i="6" s="1"/>
  <c r="N17" i="6"/>
  <c r="M17" i="6"/>
  <c r="M16" i="6"/>
  <c r="N16" i="6" s="1"/>
  <c r="N15" i="6"/>
  <c r="M15" i="6"/>
  <c r="M14" i="6"/>
  <c r="N14" i="6" s="1"/>
  <c r="C13" i="6"/>
  <c r="M12" i="6"/>
  <c r="N12" i="6" s="1"/>
  <c r="M11" i="6" a="1"/>
  <c r="M11" i="6" s="1"/>
  <c r="N11" i="6" s="1"/>
  <c r="N10" i="6"/>
  <c r="M10" i="6"/>
  <c r="M9" i="6"/>
  <c r="N9" i="6" s="1"/>
  <c r="G9" i="6"/>
  <c r="M8" i="6"/>
  <c r="N8" i="6" s="1"/>
  <c r="G8" i="6"/>
  <c r="N7" i="6"/>
  <c r="M7" i="6"/>
  <c r="G7" i="6"/>
  <c r="M6" i="6"/>
  <c r="G6" i="6"/>
  <c r="C5" i="6"/>
  <c r="C136" i="6" s="1"/>
  <c r="C139" i="6" s="1"/>
  <c r="C11" i="1"/>
  <c r="E12" i="1"/>
  <c r="M67" i="6" l="1"/>
  <c r="N67" i="6" s="1"/>
  <c r="M5" i="6"/>
  <c r="N6" i="6"/>
  <c r="N130" i="6"/>
  <c r="M104" i="6"/>
  <c r="M108" i="6"/>
  <c r="M13" i="6"/>
  <c r="N13" i="6" s="1"/>
  <c r="E14" i="1"/>
  <c r="F6" i="1"/>
  <c r="F25" i="1"/>
  <c r="E8" i="1"/>
  <c r="F7" i="1"/>
  <c r="C10" i="1"/>
  <c r="C9" i="1"/>
  <c r="C8" i="1"/>
  <c r="E7" i="1"/>
  <c r="F86" i="1"/>
  <c r="F23" i="1"/>
  <c r="J23" i="1" s="1"/>
  <c r="L23" i="1" s="1"/>
  <c r="I23" i="1"/>
  <c r="K23" i="1" s="1"/>
  <c r="N108" i="6" l="1"/>
  <c r="M135" i="6"/>
  <c r="N135" i="6" s="1"/>
  <c r="M136" i="6"/>
  <c r="M142" i="6" s="1"/>
  <c r="N5" i="6"/>
  <c r="N136" i="6" s="1"/>
  <c r="N104" i="6"/>
  <c r="M107" i="6"/>
  <c r="N107" i="6" s="1"/>
  <c r="E40" i="1"/>
  <c r="L55" i="1"/>
  <c r="E30" i="1"/>
  <c r="E25" i="1" s="1"/>
  <c r="F30" i="1" l="1"/>
  <c r="I54" i="1"/>
  <c r="I49" i="1" s="1"/>
  <c r="I52" i="1"/>
  <c r="I48" i="1" s="1"/>
  <c r="J40" i="1"/>
  <c r="I10" i="1"/>
  <c r="F20" i="1"/>
  <c r="I12" i="1" l="1"/>
  <c r="I14" i="1"/>
  <c r="C27" i="1"/>
  <c r="I27" i="1" s="1"/>
  <c r="C31" i="1"/>
  <c r="I31" i="1" s="1"/>
  <c r="C32" i="1"/>
  <c r="E32" i="1" s="1"/>
  <c r="C33" i="1"/>
  <c r="F26" i="1"/>
  <c r="I16" i="1"/>
  <c r="E31" i="1" l="1"/>
  <c r="E27" i="1"/>
  <c r="I17" i="1"/>
  <c r="I8" i="1" l="1"/>
  <c r="I9" i="1"/>
  <c r="F22" i="1"/>
  <c r="I7" i="1" l="1"/>
  <c r="J36" i="1"/>
  <c r="I36" i="1"/>
  <c r="E15" i="1" l="1"/>
  <c r="F15" i="1" s="1"/>
  <c r="I32" i="1" l="1"/>
  <c r="C6" i="1"/>
  <c r="I6" i="1" s="1"/>
  <c r="J6" i="1" s="1"/>
  <c r="I33" i="1" l="1"/>
  <c r="C29" i="1"/>
  <c r="C28" i="1"/>
  <c r="E28" i="1" s="1"/>
  <c r="E13" i="1"/>
  <c r="E11" i="1"/>
  <c r="E60" i="1" l="1"/>
  <c r="F16" i="1"/>
  <c r="G74" i="1" l="1"/>
  <c r="G73" i="1"/>
  <c r="G72" i="1"/>
  <c r="G71" i="1"/>
  <c r="G69" i="1"/>
  <c r="G70" i="1"/>
  <c r="E68" i="1"/>
  <c r="E58" i="1"/>
  <c r="E61" i="1" l="1"/>
  <c r="F34" i="1"/>
  <c r="F33" i="1"/>
  <c r="F29" i="1"/>
  <c r="F21" i="1"/>
  <c r="E73" i="1"/>
  <c r="F18" i="1"/>
  <c r="F17" i="1"/>
  <c r="G68" i="1"/>
  <c r="E69" i="1" l="1"/>
  <c r="E72" i="1"/>
  <c r="K6" i="1"/>
  <c r="F58" i="1"/>
  <c r="I21" i="1"/>
  <c r="K21" i="1" s="1"/>
  <c r="J16" i="1"/>
  <c r="J21" i="1"/>
  <c r="L21" i="1" s="1"/>
  <c r="I20" i="1"/>
  <c r="K20" i="1" s="1"/>
  <c r="J20" i="1" l="1"/>
  <c r="J22" i="1"/>
  <c r="L22" i="1" s="1"/>
  <c r="L20" i="1" l="1"/>
  <c r="F73" i="1"/>
  <c r="I22" i="1"/>
  <c r="K22" i="1" s="1"/>
  <c r="I40" i="1" l="1"/>
  <c r="J17" i="1" l="1"/>
  <c r="L36" i="1" l="1"/>
  <c r="K36" i="1"/>
  <c r="E70" i="1" l="1"/>
  <c r="E59" i="1"/>
  <c r="F32" i="1"/>
  <c r="I28" i="1"/>
  <c r="F27" i="1"/>
  <c r="I29" i="1"/>
  <c r="K16" i="1"/>
  <c r="I18" i="1"/>
  <c r="I15" i="1" s="1"/>
  <c r="K17" i="1"/>
  <c r="F28" i="1" l="1"/>
  <c r="J18" i="1"/>
  <c r="L18" i="1" s="1"/>
  <c r="F31" i="1"/>
  <c r="E63" i="1"/>
  <c r="K18" i="1"/>
  <c r="I26" i="1"/>
  <c r="F59" i="1"/>
  <c r="E64" i="1" l="1"/>
  <c r="J26" i="1"/>
  <c r="F63" i="1"/>
  <c r="J15" i="1"/>
  <c r="F72" i="1" s="1"/>
  <c r="F61" i="1"/>
  <c r="K7" i="1"/>
  <c r="J7" i="1"/>
  <c r="F70" i="1" s="1"/>
  <c r="K26" i="1"/>
  <c r="K15" i="1"/>
  <c r="L17" i="1"/>
  <c r="L16" i="1"/>
  <c r="F69" i="1" l="1"/>
  <c r="L15" i="1"/>
  <c r="E74" i="1"/>
  <c r="E53" i="1"/>
  <c r="I34" i="1"/>
  <c r="I30" i="1" s="1"/>
  <c r="L6" i="1"/>
  <c r="L7" i="1"/>
  <c r="I25" i="1" l="1"/>
  <c r="F53" i="1" s="1"/>
  <c r="K30" i="1" l="1"/>
  <c r="J30" i="1"/>
  <c r="L30" i="1" s="1"/>
  <c r="F64" i="1"/>
  <c r="J25" i="1"/>
  <c r="K25" i="1"/>
  <c r="L25" i="1" l="1"/>
  <c r="F74" i="1"/>
  <c r="L26" i="1" l="1"/>
  <c r="F14" i="1" l="1"/>
  <c r="F12" i="1" l="1"/>
  <c r="I13" i="1"/>
  <c r="K11" i="1" l="1"/>
  <c r="F13" i="1"/>
  <c r="I11" i="1"/>
  <c r="F60" i="1" l="1"/>
  <c r="F11" i="1"/>
  <c r="F19" i="1" s="1"/>
  <c r="J11" i="1"/>
  <c r="F71" i="1" s="1"/>
  <c r="F24" i="1" l="1"/>
  <c r="E24" i="1" s="1"/>
  <c r="E19" i="1"/>
  <c r="E39" i="1" s="1"/>
  <c r="E71" i="1"/>
  <c r="L11" i="1"/>
  <c r="E5" i="1" l="1"/>
  <c r="E52" i="1" s="1"/>
  <c r="E41" i="1"/>
  <c r="F41" i="1" s="1"/>
  <c r="E62" i="1"/>
  <c r="J19" i="1"/>
  <c r="I19" i="1"/>
  <c r="I5" i="1" s="1"/>
  <c r="J5" i="1" s="1"/>
  <c r="I24" i="1"/>
  <c r="K24" i="1" s="1"/>
  <c r="F62" i="1" l="1"/>
  <c r="L19" i="1"/>
  <c r="J24" i="1"/>
  <c r="L24" i="1" s="1"/>
  <c r="K19" i="1"/>
  <c r="F52" i="1" l="1"/>
  <c r="K5" i="1"/>
  <c r="L5" i="1" l="1"/>
  <c r="F68" i="1"/>
  <c r="J35" i="1"/>
  <c r="I35" i="1"/>
  <c r="K35" i="1" s="1"/>
  <c r="E54" i="1"/>
  <c r="E65" i="1"/>
  <c r="J39" i="1" l="1"/>
  <c r="L39" i="1" s="1"/>
  <c r="I39" i="1"/>
  <c r="K39" i="1" s="1"/>
  <c r="E78" i="1"/>
  <c r="E79" i="1"/>
  <c r="L35" i="1"/>
  <c r="F54" i="1"/>
  <c r="F65" i="1"/>
  <c r="I41" i="1" l="1"/>
  <c r="F78" i="1" s="1"/>
  <c r="J41" i="1" l="1"/>
  <c r="F7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tc={80D8DECE-C3B8-4148-92E7-3D6D6EC953E0}</author>
  </authors>
  <commentList>
    <comment ref="T32" authorId="0" shapeId="0" xr:uid="{80D8DECE-C3B8-4148-92E7-3D6D6EC953E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Podíl výdajů na starobní důchody a počtu starobních důchodců (řádné a předčasné)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<sst xmlns="http://schemas.openxmlformats.org/spreadsheetml/2006/main" count="524" uniqueCount="258">
  <si>
    <t>DPPO</t>
  </si>
  <si>
    <t>SPOTŘEBNÍ DANĚ</t>
  </si>
  <si>
    <t>POJISTNÉ NA SOC. ZABEZPEČENÍ</t>
  </si>
  <si>
    <t>DPH</t>
  </si>
  <si>
    <t>ostatní</t>
  </si>
  <si>
    <t>PŘÍJMY CELKEM</t>
  </si>
  <si>
    <t>Daň</t>
  </si>
  <si>
    <t>Alternativní daňový mix</t>
  </si>
  <si>
    <t>-</t>
  </si>
  <si>
    <t>základní sazba</t>
  </si>
  <si>
    <t>první snížená sazba</t>
  </si>
  <si>
    <t>druhá snížená sazba</t>
  </si>
  <si>
    <t>Pojistné zaměstnanci</t>
  </si>
  <si>
    <t>Pojistné zaměstnavatelé</t>
  </si>
  <si>
    <t>Rozdíly</t>
  </si>
  <si>
    <t>ZDRAVOTNÍ POJIŠTĚNÍ</t>
  </si>
  <si>
    <t>Současná sazba daně</t>
  </si>
  <si>
    <t>z tabákových výrobků (cigarety)</t>
  </si>
  <si>
    <t>Minerální oleje</t>
  </si>
  <si>
    <t>Tabák</t>
  </si>
  <si>
    <t>OSVČ</t>
  </si>
  <si>
    <t>DPFO</t>
  </si>
  <si>
    <t>první sazba</t>
  </si>
  <si>
    <t>druhá sazba</t>
  </si>
  <si>
    <t>sleva na poplatníka</t>
  </si>
  <si>
    <t>důchody z vlastnictví</t>
  </si>
  <si>
    <t>zaměstnavatelé</t>
  </si>
  <si>
    <t>zaměstnanci</t>
  </si>
  <si>
    <t>DPFO 2</t>
  </si>
  <si>
    <t>Sleva na poplatníka</t>
  </si>
  <si>
    <r>
      <t xml:space="preserve">Současný výnos </t>
    </r>
    <r>
      <rPr>
        <sz val="12"/>
        <color theme="1"/>
        <rFont val="Arial"/>
        <family val="2"/>
        <charset val="238"/>
      </rPr>
      <t>(mld. Kč)</t>
    </r>
  </si>
  <si>
    <r>
      <t xml:space="preserve">Současný výnos </t>
    </r>
    <r>
      <rPr>
        <sz val="12"/>
        <color theme="1"/>
        <rFont val="Arial"/>
        <family val="2"/>
        <charset val="238"/>
      </rPr>
      <t>(% HDP)</t>
    </r>
  </si>
  <si>
    <r>
      <t xml:space="preserve">Rozdíl výnosů </t>
    </r>
    <r>
      <rPr>
        <sz val="12"/>
        <color theme="1"/>
        <rFont val="Arial"/>
        <family val="2"/>
        <charset val="238"/>
      </rPr>
      <t>(mld. Kč)</t>
    </r>
  </si>
  <si>
    <r>
      <t>Rozdíl výnosů</t>
    </r>
    <r>
      <rPr>
        <sz val="12"/>
        <color theme="1"/>
        <rFont val="Arial"/>
        <family val="2"/>
        <charset val="238"/>
      </rPr>
      <t xml:space="preserve"> (% HDP)</t>
    </r>
  </si>
  <si>
    <t>VÝDAJE CELKEM</t>
  </si>
  <si>
    <t>SALDO</t>
  </si>
  <si>
    <t>Plánované</t>
  </si>
  <si>
    <t>Alternativní</t>
  </si>
  <si>
    <t>platba za státní pojištěnce</t>
  </si>
  <si>
    <t>silniční daň</t>
  </si>
  <si>
    <t>SOCIÁLNÍ PŘÍSPĚVKY</t>
  </si>
  <si>
    <t>OSTATNÍ DANĚ A POPLATKY</t>
  </si>
  <si>
    <t>daň z hazardních her</t>
  </si>
  <si>
    <r>
      <t xml:space="preserve">ostatní </t>
    </r>
    <r>
      <rPr>
        <sz val="12"/>
        <color theme="1"/>
        <rFont val="Arial"/>
        <family val="2"/>
        <charset val="238"/>
      </rPr>
      <t>(např. daně ze znečištění, daň na energii z obnovitelných zdrojů, clo)</t>
    </r>
  </si>
  <si>
    <r>
      <t xml:space="preserve">Alternativní výnos </t>
    </r>
    <r>
      <rPr>
        <sz val="12"/>
        <color theme="1"/>
        <rFont val="Arial"/>
        <family val="2"/>
        <charset val="238"/>
      </rPr>
      <t>(mld. Kč)</t>
    </r>
  </si>
  <si>
    <r>
      <t>Alternativní výnos</t>
    </r>
    <r>
      <rPr>
        <sz val="12"/>
        <color theme="1"/>
        <rFont val="Arial"/>
        <family val="2"/>
        <charset val="238"/>
      </rPr>
      <t xml:space="preserve"> (% HDP)</t>
    </r>
  </si>
  <si>
    <t>Alternativní sazba daně</t>
  </si>
  <si>
    <t>DAŇOVÉ PŘÍJMY</t>
  </si>
  <si>
    <t>OSTATNÍ PŘÍJMY</t>
  </si>
  <si>
    <t xml:space="preserve">Plánované </t>
  </si>
  <si>
    <t>Průměr OECD</t>
  </si>
  <si>
    <t>Daňové příjmy</t>
  </si>
  <si>
    <t>Spotřební daně</t>
  </si>
  <si>
    <t>Majetkové daně</t>
  </si>
  <si>
    <t>Sociální příspěvky</t>
  </si>
  <si>
    <t xml:space="preserve">Alternativní </t>
  </si>
  <si>
    <t>Saldo VF 2021 (mld. Kč)</t>
  </si>
  <si>
    <t>Saldo VF 2021 (% HDP)</t>
  </si>
  <si>
    <t>Ostatní daně a poplatky</t>
  </si>
  <si>
    <t>Pojistné na sociální zabezpečení</t>
  </si>
  <si>
    <t>Zdravotní pojištění</t>
  </si>
  <si>
    <t>Ostatní příjmy</t>
  </si>
  <si>
    <t>Položka</t>
  </si>
  <si>
    <t>Alternativní návrh</t>
  </si>
  <si>
    <t>mld. Kč</t>
  </si>
  <si>
    <t>Parametr 1 hodnota</t>
  </si>
  <si>
    <t>Parametr 2 název</t>
  </si>
  <si>
    <t>Parametr 2 hodnota</t>
  </si>
  <si>
    <t>Parametr 1 název</t>
  </si>
  <si>
    <t>Platy a související výdaje</t>
  </si>
  <si>
    <t>Platy zaměstnanců v pracovním poměru vyjma zaměstnanců na služebních místech</t>
  </si>
  <si>
    <t>počet míst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</si>
  <si>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</si>
  <si>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</si>
  <si>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</si>
  <si>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Platy představitelů státní moci a některých orgánů</t>
  </si>
  <si>
    <t>zvýšení (+), snížení (-) v %</t>
  </si>
  <si>
    <t>Ostatní</t>
  </si>
  <si>
    <t>Zákonné pojistné placené zaměstnavatelem</t>
  </si>
  <si>
    <t>Ostatní výdaje související s platy</t>
  </si>
  <si>
    <t>Neivestiční nákupy</t>
  </si>
  <si>
    <t>Zpracování dat a služby související s informačními a komunikačními technologiemi</t>
  </si>
  <si>
    <t>Léky a zdravotnický materiál</t>
  </si>
  <si>
    <t>Nákup materiálu jinde nezařazený</t>
  </si>
  <si>
    <t>Opravy a udržování</t>
  </si>
  <si>
    <t>Nájemné</t>
  </si>
  <si>
    <t>Ostatní paliva a energie</t>
  </si>
  <si>
    <t>Drobný dlouhodobý hmotný majetek</t>
  </si>
  <si>
    <t>Cestovné</t>
  </si>
  <si>
    <t>Elektrická energie</t>
  </si>
  <si>
    <t>Pohonné hmoty a maziva</t>
  </si>
  <si>
    <t>Poštovní služby</t>
  </si>
  <si>
    <t>Prádlo, oděv a obuv</t>
  </si>
  <si>
    <t>Služby školení a vzdělávání</t>
  </si>
  <si>
    <t>Služby elektronických komunikací</t>
  </si>
  <si>
    <t>Nákup ostatních služeb</t>
  </si>
  <si>
    <t>Ostatní neinvestiční nákupy</t>
  </si>
  <si>
    <t>Sociální dávky a obdobné</t>
  </si>
  <si>
    <t>Důchodové pojištění</t>
  </si>
  <si>
    <t>Starobní důchody</t>
  </si>
  <si>
    <t>počet příjemců</t>
  </si>
  <si>
    <t>průměrný důchod</t>
  </si>
  <si>
    <t>Invalidní důchody pro invaliditu prvního stupně</t>
  </si>
  <si>
    <t>Invalidní důchody pro invaliditu druhého stupně</t>
  </si>
  <si>
    <t>Invalidní důchody pro invaliditu třetího stupně</t>
  </si>
  <si>
    <t>Vdovské důchody</t>
  </si>
  <si>
    <t>Vdovecké důchody</t>
  </si>
  <si>
    <t>Sirotčí důchody</t>
  </si>
  <si>
    <t>Ostatní dávky důchodového pojištění</t>
  </si>
  <si>
    <t>Nemocenské pojištění</t>
  </si>
  <si>
    <t>Nemocenská</t>
  </si>
  <si>
    <t>Ošetřovné</t>
  </si>
  <si>
    <t>Penežitá pomoc v mateřství</t>
  </si>
  <si>
    <t>Ostatní dávky nemocenského pojištění</t>
  </si>
  <si>
    <t>Státní sociální podpora</t>
  </si>
  <si>
    <t>Přídavek na dítě</t>
  </si>
  <si>
    <t>Rodičovský příspěvek</t>
  </si>
  <si>
    <t>výše dávky</t>
  </si>
  <si>
    <t>Dávky pěstounské péče</t>
  </si>
  <si>
    <t>Příspěvek na bydlení</t>
  </si>
  <si>
    <t>Ostatní dávky státní sociální podpory</t>
  </si>
  <si>
    <t>Hmotná nouze</t>
  </si>
  <si>
    <t>Příspěvek na živobytí</t>
  </si>
  <si>
    <t>Doplatek na bydlení</t>
  </si>
  <si>
    <t>Ostatní dávky hmotné nouze</t>
  </si>
  <si>
    <t>Ostatní dávky</t>
  </si>
  <si>
    <t>Příspěvek na mobilitu</t>
  </si>
  <si>
    <t>Příspěvek na zvláštní pomůcky</t>
  </si>
  <si>
    <t>Příspěvek na péči</t>
  </si>
  <si>
    <t>Náhradní výživné</t>
  </si>
  <si>
    <t>Ostatní sociální dávky</t>
  </si>
  <si>
    <t>Podpory v nezaměstnanosti</t>
  </si>
  <si>
    <t>Výsluhový příspěvek</t>
  </si>
  <si>
    <t>Jiné</t>
  </si>
  <si>
    <t>Neinvestiční transfery a obdobné</t>
  </si>
  <si>
    <t>Ochrana životního prostředí</t>
  </si>
  <si>
    <t>Výzkum a vývoj</t>
  </si>
  <si>
    <t>Politika zaměstnanosti</t>
  </si>
  <si>
    <t>Zemědělství, lesní hospodářství a rybářství</t>
  </si>
  <si>
    <t>Kultura, církve a sdělovací prostředky</t>
  </si>
  <si>
    <t>Sociální služby a společné činnosti v sociálním zabezpečení a politice zaměstnanosti</t>
  </si>
  <si>
    <t>Sport a zájmová činnost</t>
  </si>
  <si>
    <t>Vzdělávání a školské služby</t>
  </si>
  <si>
    <t>státních pojištěnců</t>
  </si>
  <si>
    <t>měsíční platba</t>
  </si>
  <si>
    <t>Odvody vlastních zdrojů Evropské unie do rozpočtu Evropské unie</t>
  </si>
  <si>
    <t>Ostatní převody do Národního fondu</t>
  </si>
  <si>
    <t>Výdaje na náhrady za nezpůsobenou újmu</t>
  </si>
  <si>
    <t>Nespecifikované rezervy</t>
  </si>
  <si>
    <t>Ostatní neinvestiční výdaje jinde nezařazené</t>
  </si>
  <si>
    <t>Další neinvestiční výdaje</t>
  </si>
  <si>
    <t>Ostatní výdaje charakteru neinvestičních nákupů, příspěvku a náhrad</t>
  </si>
  <si>
    <t>Úroky a ostatní finanční výdaje</t>
  </si>
  <si>
    <t>Úroky vlastní</t>
  </si>
  <si>
    <t>CELKEM BĚŽNÉ VÝDAJE</t>
  </si>
  <si>
    <t>Invetiční nákupy</t>
  </si>
  <si>
    <t>Programové vybavení</t>
  </si>
  <si>
    <t>Stroje, přístroje a zařízení</t>
  </si>
  <si>
    <t>Dopravní prostředky</t>
  </si>
  <si>
    <t>Výpočetní technika</t>
  </si>
  <si>
    <t>Nákup majetkových podílů</t>
  </si>
  <si>
    <t>Investiční  transfery</t>
  </si>
  <si>
    <t>Doprava</t>
  </si>
  <si>
    <t>Průmysl, stavebnictví, obchod a služby</t>
  </si>
  <si>
    <t>Ostatní kapitálové výdaje</t>
  </si>
  <si>
    <t>Rezervy kapitálových výdajů</t>
  </si>
  <si>
    <t>CELKEM KAPITÁLOVÉ VÝDAJE</t>
  </si>
  <si>
    <t>Jsme si vědomi, že konsolidaci veřejných financí není možné redukovat pouze na úpravu příjmové strany veřejných rozpočtů, ale bude potřeba přijímat opatření i na výdajové straně. Tento nástroj tudíž neaspiruje na kompletní „kalkulačku“ veřejných rozpočtů, nýbrž umožňuje rámcově simulovat očekávané fiskální dopady změn v nastavení hlavních parametrů nejvýznamnějších daní/pojistného v České republice.</t>
  </si>
  <si>
    <t>·         Změny v daňových výnosech jsou kalkulovány staticky a nezohledňují tak případné dynamické reakce ekonomických subjektů, které by mohly ovlivnit velikost daňových základů. Odhadovat tyto reakce je velmi komplikované, neboť neexistuje dostatek studií s kvalitními odhady elasticit daňových základů na výši sazeb. Zatímco při malých změnách daňových sazeb bude vliv dynamického přizpůsobování velmi omezený, při velkých změnách již může být zkreslení významné.</t>
  </si>
  <si>
    <t>·         Výnos spotřební daně z minerálních olejů je dominantně tvořen výnosy spotřební daně z pohonných hmot, a proto je tato položka modelována na základě efektivní sazby daně z benzínu a motorové nafty. Ke stejnému zjednodušení bylo přistoupeno v případě spotřební daně z tabákových výrobků, kde je výnos daně dominantně tvořen spotřební daní z cigaret.</t>
  </si>
  <si>
    <t>Komentář ke kalkulačce veřejných příjmů</t>
  </si>
  <si>
    <t>Kalkulačka veřejných příjmů</t>
  </si>
  <si>
    <r>
      <t>Soubor „</t>
    </r>
    <r>
      <rPr>
        <b/>
        <sz val="12"/>
        <rFont val="Open Sans"/>
        <family val="2"/>
      </rPr>
      <t>Kalkulačka veřejných příjmů</t>
    </r>
    <r>
      <rPr>
        <sz val="12"/>
        <rFont val="Open Sans"/>
        <family val="2"/>
      </rPr>
      <t>“ je jednoduchým nástrojem, který umožňuje rámcově simulovat očekávané fiskální dopady změn v nastavení hlavních parametrů nejvýznamnějších daní/pojistného v České republice. Jeho účelem je přispět k racionalizaci debaty o případných úpravách daňového mixu v České republice, kterou si vysoké deficity veřejných financí pravděpodobně vyžádají. Kalkulačku lze nalézt na hlavní straně webu ÚNRR.</t>
    </r>
  </si>
  <si>
    <t>[1] https://monitor.statnipokladna.cz/</t>
  </si>
  <si>
    <t>Poznámky:</t>
  </si>
  <si>
    <t>Kalkulačka výdajů státního rozpočtu</t>
  </si>
  <si>
    <t>Komentář ke kalkulačce výdajů státního rozpočtu</t>
  </si>
  <si>
    <r>
      <t>Soubor „</t>
    </r>
    <r>
      <rPr>
        <b/>
        <sz val="12"/>
        <rFont val="Open Sans"/>
        <family val="2"/>
      </rPr>
      <t>Kalkulačka výdajů státního rozpočtu</t>
    </r>
    <r>
      <rPr>
        <sz val="12"/>
        <rFont val="Open Sans"/>
        <family val="2"/>
      </rPr>
      <t xml:space="preserve">“ je nástrojem, který umožňuje ve zjednodušené podobě vytvořit vlastní návrh výdajové strany státního rozpočtu. Jeho účelem je přispět k racionalizaci debaty o úpravách výdajové strany státního rozpočtu, kterou si vysoké deficity veřejných financí pravděpodobně vyžádají. </t>
    </r>
  </si>
  <si>
    <r>
      <t xml:space="preserve">Daňový základ </t>
    </r>
    <r>
      <rPr>
        <sz val="12"/>
        <rFont val="Arial"/>
        <family val="2"/>
        <charset val="238"/>
      </rPr>
      <t>(mld. Kč; kusy cigaret; litry PMH)</t>
    </r>
  </si>
  <si>
    <t>SKRÝT SLOUPEC</t>
  </si>
  <si>
    <t>ZABARVIT BÍLE VŠECHNY HODNOTY KTERÉ MAJÍ ZŮSTAT SKRYTÉ</t>
  </si>
  <si>
    <t>dopočet do celku</t>
  </si>
  <si>
    <t>daň z nemovitých věcí</t>
  </si>
  <si>
    <t xml:space="preserve">OSTATNÍ PŘÍJMY </t>
  </si>
  <si>
    <t>Jak „Kalkulačku veřejných výdajů" používat?</t>
  </si>
  <si>
    <t>Rozdíl v mld. Kč</t>
  </si>
  <si>
    <t>Odbytné, odchodné a úmrtné</t>
  </si>
  <si>
    <t>Ostatní neinvestiční transfery obyvatelstvu, náhrady</t>
  </si>
  <si>
    <t>Nefinančním podnikatelským subjektům-právnickým osobám do oblasti:</t>
  </si>
  <si>
    <t>Fundacím, neziskovým organizacím atd. … do oblasti:</t>
  </si>
  <si>
    <t>Platba za státní pojištěnce</t>
  </si>
  <si>
    <t>Krajům a obcím (bez regionálního školství)</t>
  </si>
  <si>
    <t>Krajům a obcím - prostředky pro regionální školství ÚSC</t>
  </si>
  <si>
    <t>Krajům - prostředky pro regionální školství soukromé</t>
  </si>
  <si>
    <t>Obcím v rámci souhrnného dotačního vztahu</t>
  </si>
  <si>
    <t>Krajům v rámci souhrnného dotačního vztahu</t>
  </si>
  <si>
    <t>Zřízeným příspěvkovým organizacím</t>
  </si>
  <si>
    <t>Vysokým školám</t>
  </si>
  <si>
    <t>Veřejným výzkumným institucím</t>
  </si>
  <si>
    <t>Základní příděl fondu kulturních a sociálních potřeb a sociálnímu fondu obcí a krajů</t>
  </si>
  <si>
    <t>Mezinárodním vládním organizacím</t>
  </si>
  <si>
    <t>Nadnárodním orgánům</t>
  </si>
  <si>
    <t>Budovy</t>
  </si>
  <si>
    <t>Podnikatelským subjektům do oblasti</t>
  </si>
  <si>
    <t>Neziskovým a podobným organizacím</t>
  </si>
  <si>
    <t>Obcím</t>
  </si>
  <si>
    <t>Ostatním veřejným rozpočtům</t>
  </si>
  <si>
    <t>Ostatní investiční transfery</t>
  </si>
  <si>
    <t>Územní rozvoj</t>
  </si>
  <si>
    <t>Ekologické záležitosti</t>
  </si>
  <si>
    <t>·         Dále je třeba poznamenat, že platba za státní pojištěnce je v akruálním výkaznictví rozpočtově neutrální položkou, která je zanesena na příjmové i výdajové straně zároveň.</t>
  </si>
  <si>
    <t>průměrný plat</t>
  </si>
  <si>
    <t>Současné hodnoty vybraných parametrů (jako například počty zaměstnanců, průměrné platy atd.) jsou buď převzaty z relevantních dokumentů [2], nebo jsou dopočteny. Vzhledem k tomu, že v některých případech nejsou k dispozici aktuální data, mohou být skutečně hodnoty mírně odlišné.</t>
  </si>
  <si>
    <t>Plánované příjmy VF 2023</t>
  </si>
  <si>
    <t>Makroekonomická predikce duben 2023</t>
  </si>
  <si>
    <t>nejméně 3,52 Kč/ks</t>
  </si>
  <si>
    <t>12,84 Kč/l ; 8,45 Kč/l (efektivní sazba 10 Kč/l)</t>
  </si>
  <si>
    <t>Příjmy</t>
  </si>
  <si>
    <t>Výdaje</t>
  </si>
  <si>
    <t>Saldo</t>
  </si>
  <si>
    <t>minerál</t>
  </si>
  <si>
    <t>tabák</t>
  </si>
  <si>
    <t>ostatní chlast</t>
  </si>
  <si>
    <t>pojistné</t>
  </si>
  <si>
    <t>zdravotní</t>
  </si>
  <si>
    <t>platba za poj</t>
  </si>
  <si>
    <t>ost</t>
  </si>
  <si>
    <t>vlast</t>
  </si>
  <si>
    <t>odvod z nadměrných příjmů</t>
  </si>
  <si>
    <t>Zaměstnanci</t>
  </si>
  <si>
    <t>Zaměstnavatelé</t>
  </si>
  <si>
    <t xml:space="preserve">Základní nastavení vychází z platné legislativy a plánovaných příjmů sektoru vládních institucí pro rok 2023. Zdrojová data jsou převzata z Ministerstva financí ČR (Konvergenční program České republiky 2023; Přehled hlavních ukazatelů predikce fiskálních příjmů ČR - podklad pro jednání Výboru pro rozpočtové prognózy, duben 2023) a Českého statistického úřadu. Údaje o výnosech jsou v akruálním vyjádření. </t>
  </si>
  <si>
    <t>z minerálních olejů (benzín a nafta**)</t>
  </si>
  <si>
    <t>** Sazba spotřební daně z nafty je platná k 1.1. 2023</t>
  </si>
  <si>
    <t>windfall Tax</t>
  </si>
  <si>
    <r>
      <t>Standardní výnos v zemích OECD*</t>
    </r>
    <r>
      <rPr>
        <sz val="12"/>
        <rFont val="Arial"/>
        <family val="2"/>
        <charset val="238"/>
      </rPr>
      <t xml:space="preserve"> (v % HDP)</t>
    </r>
  </si>
  <si>
    <t>Nástroj není určen k přesné predikci příjmů při alternativním nastavení daňového mixu, nýbrž k ilustraci potenciálu změn v daňových/pojistných sazbách řešit současnou fiskální nerovnováhu. Z tohoto důvodu také kalkulačka obsahuje řada modelových zjednodušení.</t>
  </si>
  <si>
    <t>·         A také je nutné upozornit na změnu metodiky vykazování daně z příjmů fyzických osob v národním účetnictví. Nově není DPFO očištěna o daňové zvýhodnění na vyživované dítě, které je zároveň zachyceno jako sociální dávka. Změna tedy navýšila objem daní a sociálních dávek, ale neměla vliv na celkové saldo hospodaření.</t>
  </si>
  <si>
    <t>Jak „Kalkulačku veřejných příjmů" používat?</t>
  </si>
  <si>
    <t>Levá část nástroje (sloupce D až F) obsahuje informace o parametrech a výnosech jednotlivých daní/pojistného v roce 2023. Sloupec G ukazuje průměrný význam jednotlivých skupin daní v zemích OECD a jeho porovnáním s údaji ve sloupci F je tak možné posoudit, jak moc se náš daňový systém odlišuje (jsou zde zvolena data za rok 2019 z důvodu zásadního zkreslení v krizovém roce 2020 a z důvodu neúplných dat za rok 2021). V podbarvených buňkách ve sloupci H je možné měnit vybrané parametry jednotlivých daní a pojistného. Nástroj následně vypočte potenciální fiskální dopady a zachytí jejich vliv na očekávané saldo hospodaření sektoru veřejných institucí (buňka K38).</t>
  </si>
  <si>
    <t>DPPO ***</t>
  </si>
  <si>
    <t>*** Bez DPPO placené obcemi a kraji (v roce 2023 cca 8 mld. Kč)</t>
  </si>
  <si>
    <t>* Průměrný výnos v zemích OECD je k roku 2019</t>
  </si>
  <si>
    <t xml:space="preserve"> </t>
  </si>
  <si>
    <t>Podpora stavebního spoření (4,2 mld. Kč) a důchodového připojištění (8,0 mld. Kč)</t>
  </si>
  <si>
    <t>Průmysl, stavebnictví, obchod a služby (v tom dotace na OZE 8,5 mld. Kč)</t>
  </si>
  <si>
    <t>Státním fondům (31,7 mld. Kč zemědělství; 40,1 mld. Kč doprava)</t>
  </si>
  <si>
    <t>Jiným veřejným rozpočtům</t>
  </si>
  <si>
    <t>Státním fondům (39,3 mld. Kč doprava; 6,5 mld. Kč životní prostředí; 5,7 mld. Kč zemědělství; 2,1 mld. Kč obrana)</t>
  </si>
  <si>
    <t>Ostatní kapitálové výdaje jinde nezařazené (21,6 mld. Kč) - oblasti:</t>
  </si>
  <si>
    <t>Příjmy v roce 2024</t>
  </si>
  <si>
    <t>Saldo v roce 2024</t>
  </si>
  <si>
    <t>Příjmy v roce 2024 (dle schváleného rozpočtu)</t>
  </si>
  <si>
    <t>Deficit v roce 2024 dle alternativního návrhu</t>
  </si>
  <si>
    <t>Podstatou nástroje je možnost upravovat rozsah jednotlivých položek státního rozpočtu, přičemž výchozími daty jsou hodnoty výdajů schválené v listopadu 2023 pro rozpočet na rok 2024. Názvy jednotlivých výdajových titulů jsou ve sloupci B a jejich hodnota pro rok 2024 v mld. Kč ve sloupci C. Návrh nového (alternativního) rozpočtu je možné připravit prostřednictvím úpravy parametrů, které jsou specifikovány ve sloupcích I a K. Ve většině výdajových položek je aplikována přírůstková (inkrementální) metoda, kdy je možné zadat procentuální změnu. U některých položek je možné úpravu provádět prostřednictvím změn jiných parametrů, jako je například počet příjemců vybrané sociální dávky, nebo její průměrná výše. Data ve sloupci N specifikují navýšení, případně úsporu proti schválenému rozpočtu pro rok 2024. Konečně v buňce M142 je vypočten deficit navrhovaného (alternativního) rozpočtu, pokud by byly jeho příjmy ve výši specifikované ve schváleném rozpočtu pro rok 2024.</t>
  </si>
  <si>
    <t xml:space="preserve">Zdrojová data za rok 2024 jsou převzata ze systému Monitor [1] a vychází z druhového a částečně odvětvového členění výdajů státního rozpočtu.    </t>
  </si>
  <si>
    <t>Levá část nástroje (sloupce C až G) obsahuje informace o parametrech a jednotlivých výdajových titulech v roce 2024. V podbarvených buňkách ve sloupcích J a L je možné měnit vybrané parametry jednotlivých výdajových titulů. Nástroj následně vypočte výši výdajů pro alternativní znění rozpočtu (buňka M136), změnu výdajů proti schválenému rozpočtu pro rok 2024 (buňka N136) a saldo rozpočtu při stejné výši příjmů pro rok 2024 (buňka M142).</t>
  </si>
  <si>
    <t>[2] Například Návrh zákona o státním rozpočtu České republiky na rok 2024 včetně rozpočtové dokumentace.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</si>
</sst>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_(&quot;$&quot;* #,##0_);_(&quot;$&quot;* \(#,##0\);_(&quot;$&quot;* &quot;-&quot;_);_(@_)"/>
    <numFmt numFmtId="167" formatCode="#,##0.0"/>
    <numFmt numFmtId="168" formatCode="General_)"/>
    <numFmt numFmtId="169" formatCode="0.0_)"/>
    <numFmt numFmtId="170" formatCode="m\o\n\th\ d\,\ \y\y\y\y"/>
    <numFmt numFmtId="171" formatCode="&quot;$&quot;#,##0\ ;\(&quot;$&quot;#,##0\)"/>
    <numFmt numFmtId="172" formatCode="\$#,##0\ ;\(\$#,##0\)"/>
    <numFmt numFmtId="173" formatCode="0.0%"/>
    <numFmt numFmtId="174" formatCode="@*."/>
    <numFmt numFmtId="175" formatCode="_ @*."/>
    <numFmt numFmtId="176" formatCode="__@*."/>
    <numFmt numFmtId="177" formatCode="___ @*."/>
    <numFmt numFmtId="178" formatCode="#,##0_K"/>
    <numFmt numFmtId="179" formatCode="#,##0.0\ &quot;Kč&quot;"/>
    <numFmt numFmtId="180" formatCode="#,##0\ &quot;Kč&quot;"/>
    <numFmt numFmtId="181" formatCode="#,##0.000000000"/>
    <numFmt numFmtId="182" formatCode="0.000000000000"/>
    <numFmt numFmtId="183" formatCode="#,##0.00000"/>
    <numFmt numFmtId="184" formatCode="0.000000000%"/>
    <numFmt numFmtId="185" formatCode="_-* #,##0_-;\-* #,##0_-;_-* &quot;-&quot;??_-;_-@_-"/>
    <numFmt numFmtId="186" formatCode="#,##0.00\ &quot;Kč&quot;"/>
    <numFmt numFmtId="187" formatCode="0.0"/>
    <numFmt numFmtId="188" formatCode="#,##0.0000"/>
    <numFmt numFmtId="189" formatCode="#,##0.0000000000"/>
    <numFmt numFmtId="190" formatCode="#,##0.00000000"/>
    <numFmt numFmtId="191" formatCode="#,##0.0000000"/>
    <numFmt numFmtId="192" formatCode="_-* #,##0.0\ _K_č_-;\-* #,##0.0\ _K_č_-;_-* &quot;-&quot;?\ _K_č_-;_-@_-"/>
    <numFmt numFmtId="193" formatCode="#,##0.000000"/>
    <numFmt numFmtId="194" formatCode="#,##0.00000000000"/>
  </numFmts>
  <fonts count="10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"/>
      <color indexed="8"/>
      <name val="Courier"/>
      <family val="1"/>
      <charset val="238"/>
    </font>
    <font>
      <u/>
      <sz val="10"/>
      <color indexed="12"/>
      <name val="Times New Roman CE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theme="1"/>
      <name val="Calibri"/>
      <family val="2"/>
      <charset val="238"/>
    </font>
    <font>
      <u/>
      <sz val="10"/>
      <color indexed="12"/>
      <name val="Arial CE"/>
      <family val="2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sz val="8"/>
      <name val="Arial"/>
      <family val="2"/>
      <charset val="238"/>
    </font>
    <font>
      <b/>
      <sz val="10"/>
      <color indexed="9"/>
      <name val="Times New Roman CE"/>
      <family val="1"/>
      <charset val="238"/>
    </font>
    <font>
      <b/>
      <sz val="18"/>
      <name val="Arial CE"/>
      <family val="2"/>
    </font>
    <font>
      <b/>
      <sz val="12"/>
      <name val="Arial CE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/>
      <sz val="7.5"/>
      <color indexed="12"/>
      <name val="Arial CE"/>
      <family val="2"/>
    </font>
    <font>
      <sz val="10"/>
      <name val="Times New Roman CE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name val="Open Sans"/>
      <family val="2"/>
    </font>
    <font>
      <b/>
      <sz val="12"/>
      <name val="Open Sans"/>
      <family val="2"/>
    </font>
    <font>
      <b/>
      <sz val="26"/>
      <color indexed="8"/>
      <name val="Open Sans"/>
      <family val="2"/>
    </font>
    <font>
      <b/>
      <sz val="26"/>
      <color theme="1"/>
      <name val="Open Sans"/>
      <family val="2"/>
    </font>
    <font>
      <b/>
      <sz val="26"/>
      <name val="Open Sans"/>
      <family val="2"/>
    </font>
    <font>
      <b/>
      <sz val="14"/>
      <name val="Open Sans"/>
      <family val="2"/>
    </font>
    <font>
      <i/>
      <sz val="12"/>
      <name val="Open Sans"/>
      <family val="2"/>
    </font>
    <font>
      <b/>
      <sz val="18"/>
      <color theme="1"/>
      <name val="Arial"/>
      <family val="2"/>
      <charset val="238"/>
    </font>
    <font>
      <b/>
      <sz val="18"/>
      <color rgb="FFC00000"/>
      <name val="Arial"/>
      <family val="2"/>
      <charset val="238"/>
    </font>
    <font>
      <sz val="12"/>
      <color rgb="FFFF0000"/>
      <name val="Open Sans"/>
      <family val="2"/>
    </font>
    <font>
      <sz val="18"/>
      <color rgb="FFFF0000"/>
      <name val="Open Sans"/>
      <family val="2"/>
    </font>
    <font>
      <i/>
      <sz val="12"/>
      <name val="Open Sans"/>
      <family val="2"/>
      <charset val="238"/>
    </font>
    <font>
      <sz val="12"/>
      <color rgb="FFFF0000"/>
      <name val="Open Sans"/>
      <family val="2"/>
      <charset val="238"/>
    </font>
    <font>
      <sz val="12"/>
      <color theme="0"/>
      <name val="Arial"/>
      <family val="2"/>
      <charset val="238"/>
    </font>
    <font>
      <i/>
      <sz val="12"/>
      <name val="Arial"/>
      <family val="2"/>
      <charset val="238"/>
    </font>
    <font>
      <sz val="9"/>
      <color indexed="81"/>
      <name val="Tahoma"/>
      <charset val="1"/>
    </font>
  </fonts>
  <fills count="4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>
      <protection locked="0"/>
    </xf>
    <xf numFmtId="0" fontId="7" fillId="0" borderId="0">
      <protection locked="0"/>
    </xf>
    <xf numFmtId="166" fontId="3" fillId="0" borderId="0" applyFont="0" applyFill="0" applyBorder="0" applyAlignment="0" applyProtection="0"/>
    <xf numFmtId="0" fontId="7" fillId="0" borderId="0">
      <protection locked="0"/>
    </xf>
    <xf numFmtId="41" fontId="3" fillId="0" borderId="0" applyFont="0" applyFill="0" applyBorder="0" applyAlignment="0" applyProtection="0"/>
    <xf numFmtId="0" fontId="8" fillId="0" borderId="0" applyNumberFormat="0" applyFill="0" applyBorder="0">
      <protection locked="0"/>
    </xf>
    <xf numFmtId="0" fontId="5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0" fontId="11" fillId="0" borderId="0">
      <protection locked="0"/>
    </xf>
    <xf numFmtId="0" fontId="11" fillId="0" borderId="0">
      <protection locked="0"/>
    </xf>
    <xf numFmtId="170" fontId="11" fillId="0" borderId="0">
      <protection locked="0"/>
    </xf>
    <xf numFmtId="0" fontId="11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1" fillId="0" borderId="0">
      <protection locked="0"/>
    </xf>
    <xf numFmtId="0" fontId="11" fillId="0" borderId="1">
      <protection locked="0"/>
    </xf>
    <xf numFmtId="0" fontId="6" fillId="0" borderId="0"/>
    <xf numFmtId="0" fontId="11" fillId="0" borderId="0">
      <protection locked="0"/>
    </xf>
    <xf numFmtId="0" fontId="7" fillId="0" borderId="0">
      <protection locked="0"/>
    </xf>
    <xf numFmtId="0" fontId="11" fillId="0" borderId="0">
      <protection locked="0"/>
    </xf>
    <xf numFmtId="0" fontId="7" fillId="0" borderId="0">
      <protection locked="0"/>
    </xf>
    <xf numFmtId="0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1" fillId="0" borderId="0">
      <protection locked="0"/>
    </xf>
    <xf numFmtId="0" fontId="11" fillId="0" borderId="0">
      <protection locked="0"/>
    </xf>
    <xf numFmtId="5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>
      <alignment vertical="center"/>
    </xf>
    <xf numFmtId="0" fontId="12" fillId="0" borderId="0" applyNumberFormat="0" applyFill="0" applyBorder="0" applyAlignment="0" applyProtection="0"/>
    <xf numFmtId="0" fontId="6" fillId="0" borderId="0"/>
    <xf numFmtId="0" fontId="13" fillId="0" borderId="0"/>
    <xf numFmtId="168" fontId="14" fillId="0" borderId="0"/>
    <xf numFmtId="0" fontId="7" fillId="0" borderId="0">
      <protection locked="0"/>
    </xf>
    <xf numFmtId="0" fontId="7" fillId="0" borderId="0">
      <protection locked="0"/>
    </xf>
    <xf numFmtId="0" fontId="13" fillId="0" borderId="0"/>
    <xf numFmtId="0" fontId="13" fillId="0" borderId="0"/>
    <xf numFmtId="0" fontId="13" fillId="0" borderId="0"/>
    <xf numFmtId="168" fontId="14" fillId="0" borderId="0"/>
    <xf numFmtId="0" fontId="7" fillId="0" borderId="2">
      <protection locked="0"/>
    </xf>
    <xf numFmtId="168" fontId="14" fillId="0" borderId="0"/>
    <xf numFmtId="0" fontId="12" fillId="0" borderId="0" applyNumberFormat="0" applyFill="0" applyBorder="0" applyAlignment="0" applyProtection="0"/>
    <xf numFmtId="0" fontId="13" fillId="0" borderId="0"/>
    <xf numFmtId="0" fontId="3" fillId="0" borderId="0"/>
    <xf numFmtId="0" fontId="15" fillId="0" borderId="0" applyNumberFormat="0" applyFill="0" applyBorder="0">
      <protection locked="0"/>
    </xf>
    <xf numFmtId="0" fontId="3" fillId="0" borderId="0"/>
    <xf numFmtId="0" fontId="15" fillId="0" borderId="0" applyNumberFormat="0" applyFill="0" applyBorder="0">
      <protection locked="0"/>
    </xf>
    <xf numFmtId="0" fontId="13" fillId="0" borderId="0"/>
    <xf numFmtId="0" fontId="3" fillId="0" borderId="0"/>
    <xf numFmtId="0" fontId="15" fillId="0" borderId="0" applyNumberFormat="0" applyFill="0" applyBorder="0">
      <protection locked="0"/>
    </xf>
    <xf numFmtId="0" fontId="13" fillId="0" borderId="0"/>
    <xf numFmtId="0" fontId="3" fillId="0" borderId="0"/>
    <xf numFmtId="0" fontId="15" fillId="0" borderId="0" applyNumberFormat="0" applyFill="0" applyBorder="0">
      <protection locked="0"/>
    </xf>
    <xf numFmtId="0" fontId="13" fillId="0" borderId="0"/>
    <xf numFmtId="0" fontId="9" fillId="0" borderId="0"/>
    <xf numFmtId="0" fontId="3" fillId="0" borderId="0"/>
    <xf numFmtId="0" fontId="15" fillId="0" borderId="0" applyNumberFormat="0" applyFill="0" applyBorder="0">
      <protection locked="0"/>
    </xf>
    <xf numFmtId="0" fontId="13" fillId="0" borderId="0"/>
    <xf numFmtId="0" fontId="3" fillId="0" borderId="0"/>
    <xf numFmtId="0" fontId="15" fillId="0" borderId="0" applyNumberFormat="0" applyFill="0" applyBorder="0">
      <protection locked="0"/>
    </xf>
    <xf numFmtId="0" fontId="3" fillId="0" borderId="0"/>
    <xf numFmtId="0" fontId="15" fillId="0" borderId="0" applyNumberFormat="0" applyFill="0" applyBorder="0">
      <protection locked="0"/>
    </xf>
    <xf numFmtId="0" fontId="11" fillId="0" borderId="0">
      <protection locked="0"/>
    </xf>
    <xf numFmtId="0" fontId="11" fillId="0" borderId="0">
      <protection locked="0"/>
    </xf>
    <xf numFmtId="171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2" applyNumberFormat="0" applyFont="0" applyFill="0" applyAlignment="0" applyProtection="0"/>
    <xf numFmtId="169" fontId="4" fillId="0" borderId="0"/>
    <xf numFmtId="2" fontId="1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0">
      <alignment vertical="top"/>
    </xf>
    <xf numFmtId="0" fontId="3" fillId="0" borderId="3" applyNumberFormat="0" applyFont="0" applyFill="0" applyAlignment="0" applyProtection="0"/>
    <xf numFmtId="0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2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3" applyNumberFormat="0" applyFont="0" applyFill="0" applyAlignment="0" applyProtection="0"/>
    <xf numFmtId="0" fontId="10" fillId="3" borderId="3" applyNumberFormat="0" applyFont="0" applyFill="0" applyAlignment="0" applyProtection="0"/>
    <xf numFmtId="0" fontId="10" fillId="3" borderId="0" applyFont="0" applyFill="0" applyBorder="0" applyAlignment="0" applyProtection="0"/>
    <xf numFmtId="3" fontId="10" fillId="3" borderId="0" applyFont="0" applyFill="0" applyBorder="0" applyAlignment="0" applyProtection="0"/>
    <xf numFmtId="172" fontId="10" fillId="3" borderId="0" applyFont="0" applyFill="0" applyBorder="0" applyAlignment="0" applyProtection="0"/>
    <xf numFmtId="2" fontId="10" fillId="3" borderId="0" applyFont="0" applyFill="0" applyBorder="0" applyAlignment="0" applyProtection="0"/>
    <xf numFmtId="0" fontId="16" fillId="3" borderId="0" applyNumberFormat="0" applyFill="0" applyBorder="0" applyAlignment="0" applyProtection="0"/>
    <xf numFmtId="0" fontId="17" fillId="3" borderId="0" applyNumberFormat="0" applyFill="0" applyBorder="0" applyAlignment="0" applyProtection="0"/>
    <xf numFmtId="168" fontId="4" fillId="0" borderId="0"/>
    <xf numFmtId="0" fontId="11" fillId="0" borderId="0">
      <protection locked="0"/>
    </xf>
    <xf numFmtId="0" fontId="7" fillId="0" borderId="0">
      <protection locked="0"/>
    </xf>
    <xf numFmtId="0" fontId="11" fillId="0" borderId="0">
      <protection locked="0"/>
    </xf>
    <xf numFmtId="0" fontId="7" fillId="0" borderId="0">
      <protection locked="0"/>
    </xf>
    <xf numFmtId="17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1" fillId="0" borderId="0">
      <protection locked="0"/>
    </xf>
    <xf numFmtId="0" fontId="11" fillId="0" borderId="1">
      <protection locked="0"/>
    </xf>
    <xf numFmtId="0" fontId="2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/>
    <xf numFmtId="0" fontId="1" fillId="0" borderId="0"/>
    <xf numFmtId="0" fontId="6" fillId="0" borderId="0"/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74" fontId="32" fillId="0" borderId="0" applyProtection="0">
      <alignment wrapText="1"/>
    </xf>
    <xf numFmtId="174" fontId="32" fillId="0" borderId="0" applyProtection="0">
      <alignment wrapText="1"/>
    </xf>
    <xf numFmtId="174" fontId="32" fillId="0" borderId="0" applyProtection="0">
      <alignment wrapText="1"/>
    </xf>
    <xf numFmtId="175" fontId="32" fillId="0" borderId="0"/>
    <xf numFmtId="176" fontId="33" fillId="0" borderId="0" applyProtection="0"/>
    <xf numFmtId="176" fontId="32" fillId="0" borderId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5" fillId="8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3" borderId="0" applyNumberFormat="0" applyBorder="0" applyAlignment="0" applyProtection="0"/>
    <xf numFmtId="0" fontId="35" fillId="8" borderId="0" applyNumberFormat="0" applyBorder="0" applyAlignment="0" applyProtection="0"/>
    <xf numFmtId="0" fontId="35" fillId="10" borderId="0" applyNumberFormat="0" applyBorder="0" applyAlignment="0" applyProtection="0"/>
    <xf numFmtId="177" fontId="33" fillId="0" borderId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8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5" fillId="8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2" borderId="0" applyNumberFormat="0" applyBorder="0" applyAlignment="0" applyProtection="0"/>
    <xf numFmtId="0" fontId="35" fillId="10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2" borderId="0" applyNumberFormat="0" applyBorder="0" applyAlignment="0" applyProtection="0"/>
    <xf numFmtId="0" fontId="37" fillId="10" borderId="0" applyNumberFormat="0" applyBorder="0" applyAlignment="0" applyProtection="0"/>
    <xf numFmtId="0" fontId="37" fillId="20" borderId="0" applyNumberFormat="0" applyBorder="0" applyAlignment="0" applyProtection="0"/>
    <xf numFmtId="0" fontId="34" fillId="22" borderId="0" applyNumberFormat="0" applyBorder="0" applyAlignment="0" applyProtection="0"/>
    <xf numFmtId="0" fontId="34" fillId="17" borderId="0" applyNumberFormat="0" applyBorder="0" applyAlignment="0" applyProtection="0"/>
    <xf numFmtId="0" fontId="36" fillId="23" borderId="0" applyNumberFormat="0" applyBorder="0" applyAlignment="0" applyProtection="0"/>
    <xf numFmtId="0" fontId="37" fillId="24" borderId="0" applyNumberFormat="0" applyBorder="0" applyAlignment="0" applyProtection="0"/>
    <xf numFmtId="0" fontId="34" fillId="5" borderId="0" applyNumberFormat="0" applyBorder="0" applyAlignment="0" applyProtection="0"/>
    <xf numFmtId="0" fontId="34" fillId="25" borderId="0" applyNumberFormat="0" applyBorder="0" applyAlignment="0" applyProtection="0"/>
    <xf numFmtId="0" fontId="36" fillId="6" borderId="0" applyNumberFormat="0" applyBorder="0" applyAlignment="0" applyProtection="0"/>
    <xf numFmtId="0" fontId="37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14" borderId="0" applyNumberFormat="0" applyBorder="0" applyAlignment="0" applyProtection="0"/>
    <xf numFmtId="0" fontId="36" fillId="28" borderId="0" applyNumberFormat="0" applyBorder="0" applyAlignment="0" applyProtection="0"/>
    <xf numFmtId="0" fontId="37" fillId="29" borderId="0" applyNumberFormat="0" applyBorder="0" applyAlignment="0" applyProtection="0"/>
    <xf numFmtId="0" fontId="34" fillId="5" borderId="0" applyNumberFormat="0" applyBorder="0" applyAlignment="0" applyProtection="0"/>
    <xf numFmtId="0" fontId="34" fillId="30" borderId="0" applyNumberFormat="0" applyBorder="0" applyAlignment="0" applyProtection="0"/>
    <xf numFmtId="0" fontId="36" fillId="25" borderId="0" applyNumberFormat="0" applyBorder="0" applyAlignment="0" applyProtection="0"/>
    <xf numFmtId="0" fontId="37" fillId="20" borderId="0" applyNumberFormat="0" applyBorder="0" applyAlignment="0" applyProtection="0"/>
    <xf numFmtId="0" fontId="34" fillId="31" borderId="0" applyNumberFormat="0" applyBorder="0" applyAlignment="0" applyProtection="0"/>
    <xf numFmtId="0" fontId="34" fillId="29" borderId="0" applyNumberFormat="0" applyBorder="0" applyAlignment="0" applyProtection="0"/>
    <xf numFmtId="0" fontId="36" fillId="23" borderId="0" applyNumberFormat="0" applyBorder="0" applyAlignment="0" applyProtection="0"/>
    <xf numFmtId="0" fontId="37" fillId="32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6" fillId="15" borderId="0" applyNumberFormat="0" applyBorder="0" applyAlignment="0" applyProtection="0"/>
    <xf numFmtId="0" fontId="38" fillId="6" borderId="0" applyNumberFormat="0" applyBorder="0" applyAlignment="0" applyProtection="0"/>
    <xf numFmtId="0" fontId="39" fillId="3" borderId="23" applyNumberFormat="0" applyAlignment="0" applyProtection="0"/>
    <xf numFmtId="0" fontId="10" fillId="0" borderId="3" applyNumberFormat="0" applyFont="0" applyFill="0" applyAlignment="0" applyProtection="0"/>
    <xf numFmtId="0" fontId="27" fillId="0" borderId="0">
      <protection locked="0"/>
    </xf>
    <xf numFmtId="0" fontId="27" fillId="0" borderId="0">
      <protection locked="0"/>
    </xf>
    <xf numFmtId="165" fontId="34" fillId="0" borderId="0" applyFont="0" applyFill="0" applyBorder="0" applyAlignment="0" applyProtection="0"/>
    <xf numFmtId="170" fontId="26" fillId="0" borderId="0">
      <protection locked="0"/>
    </xf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1" fillId="0" borderId="0" applyNumberFormat="0" applyFill="0" applyBorder="0" applyAlignment="0" applyProtection="0"/>
    <xf numFmtId="0" fontId="26" fillId="0" borderId="0">
      <protection locked="0"/>
    </xf>
    <xf numFmtId="0" fontId="42" fillId="7" borderId="0" applyNumberFormat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43" fillId="0" borderId="24" applyNumberFormat="0" applyFill="0" applyAlignment="0" applyProtection="0"/>
    <xf numFmtId="0" fontId="43" fillId="0" borderId="0" applyNumberFormat="0" applyFill="0" applyBorder="0" applyAlignment="0" applyProtection="0"/>
    <xf numFmtId="0" fontId="27" fillId="0" borderId="0">
      <protection locked="0"/>
    </xf>
    <xf numFmtId="0" fontId="27" fillId="0" borderId="0">
      <protection locked="0"/>
    </xf>
    <xf numFmtId="0" fontId="25" fillId="0" borderId="0" applyNumberFormat="0" applyFill="0" applyBorder="0">
      <protection locked="0"/>
    </xf>
    <xf numFmtId="0" fontId="44" fillId="30" borderId="25" applyNumberFormat="0" applyAlignment="0" applyProtection="0"/>
    <xf numFmtId="0" fontId="45" fillId="6" borderId="0" applyNumberFormat="0" applyBorder="0" applyAlignment="0" applyProtection="0"/>
    <xf numFmtId="0" fontId="46" fillId="10" borderId="23" applyNumberFormat="0" applyAlignment="0" applyProtection="0"/>
    <xf numFmtId="0" fontId="47" fillId="30" borderId="25" applyNumberFormat="0" applyAlignment="0" applyProtection="0"/>
    <xf numFmtId="0" fontId="48" fillId="0" borderId="26" applyNumberFormat="0" applyFill="0" applyAlignment="0" applyProtection="0"/>
    <xf numFmtId="5" fontId="10" fillId="0" borderId="0" applyFont="0" applyFill="0" applyBorder="0" applyAlignment="0" applyProtection="0"/>
    <xf numFmtId="1" fontId="29" fillId="23" borderId="4">
      <alignment horizontal="center" vertical="center"/>
    </xf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1" fillId="0" borderId="29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4" fillId="16" borderId="0" applyNumberFormat="0" applyBorder="0" applyAlignment="0" applyProtection="0"/>
    <xf numFmtId="0" fontId="3" fillId="11" borderId="30" applyNumberFormat="0" applyFont="0" applyAlignment="0" applyProtection="0"/>
    <xf numFmtId="0" fontId="55" fillId="3" borderId="31" applyNumberFormat="0" applyAlignment="0" applyProtection="0"/>
    <xf numFmtId="0" fontId="10" fillId="11" borderId="30" applyNumberFormat="0" applyFont="0" applyAlignment="0" applyProtection="0"/>
    <xf numFmtId="0" fontId="56" fillId="0" borderId="26" applyNumberFormat="0" applyFill="0" applyAlignment="0" applyProtection="0"/>
    <xf numFmtId="0" fontId="57" fillId="16" borderId="32" applyNumberFormat="0" applyProtection="0">
      <alignment vertical="center"/>
    </xf>
    <xf numFmtId="0" fontId="57" fillId="16" borderId="32" applyNumberFormat="0" applyProtection="0">
      <alignment vertical="center"/>
    </xf>
    <xf numFmtId="0" fontId="57" fillId="16" borderId="32" applyNumberFormat="0" applyProtection="0">
      <alignment horizontal="left" vertical="center" indent="1"/>
    </xf>
    <xf numFmtId="0" fontId="58" fillId="16" borderId="33" applyNumberFormat="0" applyProtection="0">
      <alignment horizontal="left" vertical="top" indent="1"/>
    </xf>
    <xf numFmtId="0" fontId="28" fillId="6" borderId="32" applyNumberFormat="0" applyProtection="0">
      <alignment horizontal="right" vertical="center"/>
    </xf>
    <xf numFmtId="0" fontId="28" fillId="36" borderId="32" applyNumberFormat="0" applyProtection="0">
      <alignment horizontal="right" vertical="center"/>
    </xf>
    <xf numFmtId="0" fontId="28" fillId="24" borderId="34" applyNumberFormat="0" applyProtection="0">
      <alignment horizontal="right" vertical="center"/>
    </xf>
    <xf numFmtId="0" fontId="28" fillId="15" borderId="32" applyNumberFormat="0" applyProtection="0">
      <alignment horizontal="right" vertical="center"/>
    </xf>
    <xf numFmtId="0" fontId="28" fillId="21" borderId="32" applyNumberFormat="0" applyProtection="0">
      <alignment horizontal="right" vertical="center"/>
    </xf>
    <xf numFmtId="0" fontId="28" fillId="32" borderId="32" applyNumberFormat="0" applyProtection="0">
      <alignment horizontal="right" vertical="center"/>
    </xf>
    <xf numFmtId="0" fontId="28" fillId="26" borderId="32" applyNumberFormat="0" applyProtection="0">
      <alignment horizontal="right" vertical="center"/>
    </xf>
    <xf numFmtId="0" fontId="28" fillId="28" borderId="32" applyNumberFormat="0" applyProtection="0">
      <alignment horizontal="right" vertical="center"/>
    </xf>
    <xf numFmtId="0" fontId="28" fillId="14" borderId="32" applyNumberFormat="0" applyProtection="0">
      <alignment horizontal="right" vertical="center"/>
    </xf>
    <xf numFmtId="0" fontId="28" fillId="37" borderId="34" applyNumberFormat="0" applyProtection="0">
      <alignment horizontal="left" vertical="center" indent="1"/>
    </xf>
    <xf numFmtId="0" fontId="57" fillId="0" borderId="0"/>
    <xf numFmtId="0" fontId="28" fillId="0" borderId="0">
      <alignment horizontal="left"/>
    </xf>
    <xf numFmtId="0" fontId="59" fillId="23" borderId="0"/>
    <xf numFmtId="0" fontId="3" fillId="29" borderId="34" applyNumberFormat="0" applyProtection="0">
      <alignment horizontal="left" vertical="center" indent="1"/>
    </xf>
    <xf numFmtId="0" fontId="3" fillId="29" borderId="34" applyNumberFormat="0" applyProtection="0">
      <alignment horizontal="left" vertical="center" indent="1"/>
    </xf>
    <xf numFmtId="0" fontId="28" fillId="27" borderId="32" applyNumberFormat="0" applyProtection="0">
      <alignment horizontal="right" vertical="center"/>
    </xf>
    <xf numFmtId="0" fontId="28" fillId="31" borderId="34" applyNumberFormat="0" applyProtection="0">
      <alignment horizontal="left" vertical="center" indent="1"/>
    </xf>
    <xf numFmtId="0" fontId="28" fillId="25" borderId="34" applyNumberFormat="0" applyProtection="0">
      <alignment horizontal="left" vertical="center" indent="1"/>
    </xf>
    <xf numFmtId="0" fontId="28" fillId="17" borderId="32" applyNumberFormat="0" applyProtection="0">
      <alignment horizontal="left" vertical="center" indent="1"/>
    </xf>
    <xf numFmtId="0" fontId="28" fillId="29" borderId="33" applyNumberFormat="0" applyProtection="0">
      <alignment horizontal="left" vertical="top" indent="1"/>
    </xf>
    <xf numFmtId="0" fontId="28" fillId="38" borderId="32" applyNumberFormat="0" applyProtection="0">
      <alignment horizontal="left" vertical="center" indent="1"/>
    </xf>
    <xf numFmtId="0" fontId="28" fillId="25" borderId="33" applyNumberFormat="0" applyProtection="0">
      <alignment horizontal="left" vertical="top" indent="1"/>
    </xf>
    <xf numFmtId="0" fontId="28" fillId="12" borderId="32" applyNumberFormat="0" applyProtection="0">
      <alignment horizontal="left" vertical="center" indent="1"/>
    </xf>
    <xf numFmtId="0" fontId="28" fillId="12" borderId="33" applyNumberFormat="0" applyProtection="0">
      <alignment horizontal="left" vertical="top" indent="1"/>
    </xf>
    <xf numFmtId="0" fontId="28" fillId="31" borderId="32" applyNumberFormat="0" applyProtection="0">
      <alignment horizontal="left" vertical="center" indent="1"/>
    </xf>
    <xf numFmtId="0" fontId="28" fillId="31" borderId="33" applyNumberFormat="0" applyProtection="0">
      <alignment horizontal="left" vertical="top" indent="1"/>
    </xf>
    <xf numFmtId="0" fontId="28" fillId="20" borderId="32" applyNumberFormat="0" applyProtection="0">
      <alignment horizontal="left" vertical="center" indent="1"/>
    </xf>
    <xf numFmtId="0" fontId="28" fillId="3" borderId="35" applyNumberFormat="0">
      <protection locked="0"/>
    </xf>
    <xf numFmtId="0" fontId="57" fillId="29" borderId="36" applyBorder="0"/>
    <xf numFmtId="0" fontId="60" fillId="11" borderId="33" applyNumberFormat="0" applyProtection="0">
      <alignment vertical="center"/>
    </xf>
    <xf numFmtId="0" fontId="61" fillId="11" borderId="37" applyNumberFormat="0" applyProtection="0">
      <alignment vertical="center"/>
    </xf>
    <xf numFmtId="0" fontId="60" fillId="17" borderId="33" applyNumberFormat="0" applyProtection="0">
      <alignment horizontal="left" vertical="center" indent="1"/>
    </xf>
    <xf numFmtId="0" fontId="60" fillId="11" borderId="33" applyNumberFormat="0" applyProtection="0">
      <alignment horizontal="left" vertical="top" indent="1"/>
    </xf>
    <xf numFmtId="0" fontId="28" fillId="0" borderId="32" applyNumberFormat="0" applyProtection="0">
      <alignment horizontal="right" vertical="center"/>
    </xf>
    <xf numFmtId="0" fontId="57" fillId="0" borderId="32" applyNumberFormat="0" applyProtection="0">
      <alignment horizontal="right" vertical="center"/>
    </xf>
    <xf numFmtId="0" fontId="28" fillId="20" borderId="32" applyNumberFormat="0" applyProtection="0">
      <alignment horizontal="left" vertical="center" indent="1"/>
    </xf>
    <xf numFmtId="0" fontId="60" fillId="25" borderId="33" applyNumberFormat="0" applyProtection="0">
      <alignment horizontal="left" vertical="top" indent="1"/>
    </xf>
    <xf numFmtId="0" fontId="62" fillId="39" borderId="34" applyNumberFormat="0" applyProtection="0">
      <alignment horizontal="left" vertical="center" indent="1"/>
    </xf>
    <xf numFmtId="0" fontId="28" fillId="40" borderId="37"/>
    <xf numFmtId="0" fontId="63" fillId="3" borderId="32" applyNumberFormat="0" applyProtection="0">
      <alignment horizontal="right" vertical="center"/>
    </xf>
    <xf numFmtId="0" fontId="64" fillId="0" borderId="0" applyNumberFormat="0" applyFill="0" applyBorder="0" applyAlignment="0" applyProtection="0"/>
    <xf numFmtId="0" fontId="65" fillId="7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6" fillId="0" borderId="1">
      <protection locked="0"/>
    </xf>
    <xf numFmtId="0" fontId="68" fillId="10" borderId="23" applyNumberFormat="0" applyAlignment="0" applyProtection="0"/>
    <xf numFmtId="0" fontId="69" fillId="17" borderId="23" applyNumberFormat="0" applyAlignment="0" applyProtection="0"/>
    <xf numFmtId="0" fontId="70" fillId="17" borderId="31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6" fillId="41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32" borderId="0" applyNumberFormat="0" applyBorder="0" applyAlignment="0" applyProtection="0"/>
    <xf numFmtId="0" fontId="3" fillId="0" borderId="0"/>
    <xf numFmtId="0" fontId="73" fillId="0" borderId="0" applyNumberFormat="0" applyFill="0" applyBorder="0">
      <protection locked="0"/>
    </xf>
    <xf numFmtId="0" fontId="10" fillId="0" borderId="3" applyNumberFormat="0" applyFont="0" applyFill="0" applyAlignment="0" applyProtection="0"/>
    <xf numFmtId="3" fontId="10" fillId="0" borderId="0"/>
    <xf numFmtId="5" fontId="10" fillId="0" borderId="0"/>
    <xf numFmtId="14" fontId="10" fillId="0" borderId="0"/>
    <xf numFmtId="2" fontId="10" fillId="0" borderId="0"/>
    <xf numFmtId="0" fontId="10" fillId="3" borderId="0" applyFont="0" applyFill="0" applyBorder="0" applyAlignment="0" applyProtection="0"/>
    <xf numFmtId="0" fontId="10" fillId="0" borderId="0"/>
    <xf numFmtId="0" fontId="3" fillId="0" borderId="0"/>
    <xf numFmtId="0" fontId="1" fillId="0" borderId="0"/>
    <xf numFmtId="0" fontId="1" fillId="0" borderId="0"/>
    <xf numFmtId="178" fontId="74" fillId="0" borderId="0"/>
    <xf numFmtId="0" fontId="10" fillId="0" borderId="0"/>
    <xf numFmtId="9" fontId="24" fillId="0" borderId="0" applyFont="0" applyFill="0" applyBorder="0" applyAlignment="0" applyProtection="0"/>
    <xf numFmtId="0" fontId="10" fillId="0" borderId="0"/>
    <xf numFmtId="0" fontId="75" fillId="42" borderId="0" applyNumberFormat="0" applyBorder="0" applyAlignment="0" applyProtection="0"/>
    <xf numFmtId="0" fontId="27" fillId="0" borderId="0">
      <protection locked="0"/>
    </xf>
    <xf numFmtId="0" fontId="27" fillId="0" borderId="0">
      <protection locked="0"/>
    </xf>
    <xf numFmtId="165" fontId="1" fillId="0" borderId="0" applyFont="0" applyFill="0" applyBorder="0" applyAlignment="0" applyProtection="0"/>
    <xf numFmtId="0" fontId="76" fillId="0" borderId="0"/>
    <xf numFmtId="0" fontId="24" fillId="43" borderId="22" applyNumberFormat="0" applyFont="0" applyAlignment="0" applyProtection="0"/>
    <xf numFmtId="0" fontId="10" fillId="0" borderId="0"/>
    <xf numFmtId="0" fontId="77" fillId="0" borderId="0"/>
    <xf numFmtId="43" fontId="1" fillId="0" borderId="0" applyFont="0" applyFill="0" applyBorder="0" applyAlignment="0" applyProtection="0"/>
  </cellStyleXfs>
  <cellXfs count="381">
    <xf numFmtId="0" fontId="0" fillId="0" borderId="0" xfId="0"/>
    <xf numFmtId="0" fontId="0" fillId="0" borderId="5" xfId="0" applyBorder="1"/>
    <xf numFmtId="0" fontId="0" fillId="4" borderId="5" xfId="0" applyFill="1" applyBorder="1"/>
    <xf numFmtId="0" fontId="20" fillId="0" borderId="0" xfId="0" applyFont="1" applyAlignment="1">
      <alignment vertical="center"/>
    </xf>
    <xf numFmtId="167" fontId="20" fillId="0" borderId="0" xfId="0" applyNumberFormat="1" applyFont="1" applyAlignment="1">
      <alignment horizontal="center" vertical="center"/>
    </xf>
    <xf numFmtId="167" fontId="21" fillId="0" borderId="0" xfId="0" applyNumberFormat="1" applyFont="1" applyAlignment="1">
      <alignment horizontal="center" vertical="center"/>
    </xf>
    <xf numFmtId="167" fontId="20" fillId="0" borderId="0" xfId="0" applyNumberFormat="1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20" fillId="0" borderId="0" xfId="0" applyNumberFormat="1" applyFont="1" applyAlignment="1">
      <alignment horizontal="center" vertical="center"/>
    </xf>
    <xf numFmtId="167" fontId="20" fillId="0" borderId="0" xfId="0" applyNumberFormat="1" applyFont="1" applyAlignment="1">
      <alignment horizontal="left" vertical="center" inden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7" fontId="2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167" fontId="21" fillId="0" borderId="0" xfId="0" applyNumberFormat="1" applyFont="1" applyAlignment="1">
      <alignment horizontal="left" vertical="center" indent="1"/>
    </xf>
    <xf numFmtId="4" fontId="21" fillId="0" borderId="0" xfId="0" applyNumberFormat="1" applyFont="1" applyAlignment="1">
      <alignment vertical="center"/>
    </xf>
    <xf numFmtId="167" fontId="23" fillId="0" borderId="0" xfId="0" applyNumberFormat="1" applyFont="1" applyAlignment="1">
      <alignment horizontal="left" vertical="center"/>
    </xf>
    <xf numFmtId="167" fontId="21" fillId="0" borderId="0" xfId="0" applyNumberFormat="1" applyFont="1" applyAlignment="1">
      <alignment horizontal="left" vertical="center" wrapText="1"/>
    </xf>
    <xf numFmtId="9" fontId="0" fillId="4" borderId="5" xfId="1" applyFont="1" applyFill="1" applyBorder="1"/>
    <xf numFmtId="9" fontId="0" fillId="0" borderId="5" xfId="1" applyFont="1" applyBorder="1"/>
    <xf numFmtId="9" fontId="0" fillId="4" borderId="41" xfId="1" applyFont="1" applyFill="1" applyBorder="1"/>
    <xf numFmtId="9" fontId="0" fillId="0" borderId="0" xfId="1" applyFont="1"/>
    <xf numFmtId="10" fontId="0" fillId="0" borderId="0" xfId="1" applyNumberFormat="1" applyFont="1"/>
    <xf numFmtId="173" fontId="0" fillId="4" borderId="5" xfId="1" applyNumberFormat="1" applyFont="1" applyFill="1" applyBorder="1"/>
    <xf numFmtId="173" fontId="0" fillId="0" borderId="5" xfId="1" applyNumberFormat="1" applyFont="1" applyBorder="1"/>
    <xf numFmtId="179" fontId="0" fillId="0" borderId="0" xfId="0" applyNumberFormat="1"/>
    <xf numFmtId="181" fontId="20" fillId="0" borderId="0" xfId="0" applyNumberFormat="1" applyFont="1" applyAlignment="1">
      <alignment vertical="center"/>
    </xf>
    <xf numFmtId="182" fontId="20" fillId="0" borderId="0" xfId="0" applyNumberFormat="1" applyFont="1" applyAlignment="1">
      <alignment vertical="center"/>
    </xf>
    <xf numFmtId="181" fontId="21" fillId="0" borderId="0" xfId="0" applyNumberFormat="1" applyFont="1" applyAlignment="1">
      <alignment horizontal="center" vertical="center"/>
    </xf>
    <xf numFmtId="181" fontId="20" fillId="0" borderId="0" xfId="0" applyNumberFormat="1" applyFont="1" applyAlignment="1">
      <alignment horizontal="center" vertical="center"/>
    </xf>
    <xf numFmtId="183" fontId="21" fillId="0" borderId="0" xfId="0" applyNumberFormat="1" applyFont="1" applyAlignment="1">
      <alignment horizontal="center" vertical="center"/>
    </xf>
    <xf numFmtId="167" fontId="20" fillId="0" borderId="0" xfId="0" applyNumberFormat="1" applyFont="1" applyAlignment="1" applyProtection="1">
      <alignment horizontal="center" vertical="center"/>
      <protection hidden="1"/>
    </xf>
    <xf numFmtId="0" fontId="21" fillId="2" borderId="12" xfId="0" applyFont="1" applyFill="1" applyBorder="1" applyAlignment="1" applyProtection="1">
      <alignment horizontal="center" vertical="center" wrapText="1"/>
      <protection hidden="1"/>
    </xf>
    <xf numFmtId="0" fontId="21" fillId="2" borderId="11" xfId="0" applyFont="1" applyFill="1" applyBorder="1" applyAlignment="1" applyProtection="1">
      <alignment horizontal="center" vertical="center" wrapText="1"/>
      <protection hidden="1"/>
    </xf>
    <xf numFmtId="0" fontId="21" fillId="2" borderId="13" xfId="0" applyFont="1" applyFill="1" applyBorder="1" applyAlignment="1" applyProtection="1">
      <alignment horizontal="center" vertical="center" wrapText="1"/>
      <protection hidden="1"/>
    </xf>
    <xf numFmtId="0" fontId="21" fillId="0" borderId="10" xfId="0" applyFont="1" applyBorder="1" applyAlignment="1" applyProtection="1">
      <alignment vertical="center"/>
      <protection hidden="1"/>
    </xf>
    <xf numFmtId="167" fontId="21" fillId="0" borderId="12" xfId="1" applyNumberFormat="1" applyFont="1" applyFill="1" applyBorder="1" applyAlignment="1" applyProtection="1">
      <alignment horizontal="center" vertical="center"/>
      <protection hidden="1"/>
    </xf>
    <xf numFmtId="167" fontId="21" fillId="0" borderId="10" xfId="1" applyNumberFormat="1" applyFont="1" applyFill="1" applyBorder="1" applyAlignment="1" applyProtection="1">
      <alignment horizontal="center" vertical="center"/>
      <protection hidden="1"/>
    </xf>
    <xf numFmtId="9" fontId="21" fillId="0" borderId="11" xfId="1" applyFont="1" applyFill="1" applyBorder="1" applyAlignment="1" applyProtection="1">
      <alignment horizontal="center" vertical="center"/>
      <protection hidden="1"/>
    </xf>
    <xf numFmtId="9" fontId="21" fillId="0" borderId="38" xfId="1" applyFont="1" applyBorder="1" applyAlignment="1" applyProtection="1">
      <alignment horizontal="center" vertical="center"/>
      <protection hidden="1"/>
    </xf>
    <xf numFmtId="167" fontId="21" fillId="0" borderId="8" xfId="1" applyNumberFormat="1" applyFont="1" applyFill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left" vertical="center" indent="3"/>
      <protection hidden="1"/>
    </xf>
    <xf numFmtId="9" fontId="21" fillId="44" borderId="0" xfId="1" applyFont="1" applyFill="1" applyBorder="1" applyAlignment="1" applyProtection="1">
      <alignment horizontal="center" vertical="center"/>
      <protection hidden="1"/>
    </xf>
    <xf numFmtId="167" fontId="21" fillId="0" borderId="7" xfId="1" applyNumberFormat="1" applyFont="1" applyFill="1" applyBorder="1" applyAlignment="1" applyProtection="1">
      <alignment horizontal="center" vertical="center"/>
      <protection hidden="1"/>
    </xf>
    <xf numFmtId="173" fontId="21" fillId="44" borderId="20" xfId="1" applyNumberFormat="1" applyFont="1" applyFill="1" applyBorder="1" applyAlignment="1" applyProtection="1">
      <alignment horizontal="center" vertical="center"/>
      <protection hidden="1"/>
    </xf>
    <xf numFmtId="9" fontId="20" fillId="44" borderId="0" xfId="1" applyFont="1" applyFill="1" applyBorder="1" applyAlignment="1" applyProtection="1">
      <alignment horizontal="center" vertical="center"/>
      <protection hidden="1"/>
    </xf>
    <xf numFmtId="167" fontId="21" fillId="0" borderId="44" xfId="1" applyNumberFormat="1" applyFont="1" applyFill="1" applyBorder="1" applyAlignment="1" applyProtection="1">
      <alignment horizontal="center" vertical="center"/>
      <protection hidden="1"/>
    </xf>
    <xf numFmtId="9" fontId="20" fillId="0" borderId="0" xfId="1" applyFont="1" applyBorder="1" applyAlignment="1" applyProtection="1">
      <alignment horizontal="center" vertical="center"/>
      <protection hidden="1"/>
    </xf>
    <xf numFmtId="167" fontId="20" fillId="0" borderId="0" xfId="1" applyNumberFormat="1" applyFont="1" applyBorder="1" applyAlignment="1" applyProtection="1">
      <alignment horizontal="center" vertical="center"/>
      <protection hidden="1"/>
    </xf>
    <xf numFmtId="9" fontId="20" fillId="0" borderId="4" xfId="1" applyFont="1" applyBorder="1" applyAlignment="1" applyProtection="1">
      <alignment horizontal="center" vertical="center"/>
      <protection hidden="1"/>
    </xf>
    <xf numFmtId="167" fontId="20" fillId="0" borderId="4" xfId="1" applyNumberFormat="1" applyFont="1" applyBorder="1" applyAlignment="1" applyProtection="1">
      <alignment horizontal="center" vertical="center"/>
      <protection hidden="1"/>
    </xf>
    <xf numFmtId="167" fontId="21" fillId="0" borderId="0" xfId="1" applyNumberFormat="1" applyFont="1" applyBorder="1" applyAlignment="1" applyProtection="1">
      <alignment horizontal="center" vertical="center"/>
      <protection hidden="1"/>
    </xf>
    <xf numFmtId="167" fontId="20" fillId="0" borderId="0" xfId="1" applyNumberFormat="1" applyFont="1" applyBorder="1" applyAlignment="1" applyProtection="1">
      <alignment horizontal="center" vertical="center" wrapText="1"/>
      <protection hidden="1"/>
    </xf>
    <xf numFmtId="173" fontId="20" fillId="0" borderId="0" xfId="1" applyNumberFormat="1" applyFont="1" applyBorder="1" applyAlignment="1" applyProtection="1">
      <alignment horizontal="center" vertical="center"/>
      <protection hidden="1"/>
    </xf>
    <xf numFmtId="167" fontId="21" fillId="0" borderId="21" xfId="0" applyNumberFormat="1" applyFont="1" applyBorder="1" applyAlignment="1" applyProtection="1">
      <alignment horizontal="center" vertical="center"/>
      <protection hidden="1"/>
    </xf>
    <xf numFmtId="167" fontId="21" fillId="0" borderId="20" xfId="0" applyNumberFormat="1" applyFont="1" applyBorder="1" applyAlignment="1" applyProtection="1">
      <alignment horizontal="center" vertical="center"/>
      <protection hidden="1"/>
    </xf>
    <xf numFmtId="167" fontId="21" fillId="0" borderId="0" xfId="0" applyNumberFormat="1" applyFont="1" applyAlignment="1" applyProtection="1">
      <alignment horizontal="center" vertical="center"/>
      <protection hidden="1"/>
    </xf>
    <xf numFmtId="167" fontId="21" fillId="0" borderId="7" xfId="0" applyNumberFormat="1" applyFont="1" applyBorder="1" applyAlignment="1" applyProtection="1">
      <alignment horizontal="center" vertical="center"/>
      <protection hidden="1"/>
    </xf>
    <xf numFmtId="167" fontId="21" fillId="0" borderId="0" xfId="1" applyNumberFormat="1" applyFont="1" applyFill="1" applyBorder="1" applyAlignment="1" applyProtection="1">
      <alignment horizontal="center" vertical="center"/>
      <protection hidden="1"/>
    </xf>
    <xf numFmtId="173" fontId="21" fillId="0" borderId="0" xfId="1" applyNumberFormat="1" applyFont="1" applyBorder="1" applyAlignment="1" applyProtection="1">
      <alignment horizontal="center" vertical="center"/>
      <protection hidden="1"/>
    </xf>
    <xf numFmtId="167" fontId="21" fillId="0" borderId="16" xfId="1" applyNumberFormat="1" applyFont="1" applyFill="1" applyBorder="1" applyAlignment="1" applyProtection="1">
      <alignment horizontal="center" vertical="center"/>
      <protection hidden="1"/>
    </xf>
    <xf numFmtId="173" fontId="21" fillId="0" borderId="20" xfId="1" applyNumberFormat="1" applyFont="1" applyFill="1" applyBorder="1" applyAlignment="1" applyProtection="1">
      <alignment horizontal="center" vertical="center"/>
      <protection hidden="1"/>
    </xf>
    <xf numFmtId="173" fontId="20" fillId="0" borderId="4" xfId="1" applyNumberFormat="1" applyFont="1" applyFill="1" applyBorder="1" applyAlignment="1" applyProtection="1">
      <alignment horizontal="center" vertical="center"/>
      <protection hidden="1"/>
    </xf>
    <xf numFmtId="173" fontId="21" fillId="0" borderId="0" xfId="1" applyNumberFormat="1" applyFont="1" applyFill="1" applyBorder="1" applyAlignment="1" applyProtection="1">
      <alignment horizontal="center" vertical="center"/>
      <protection hidden="1"/>
    </xf>
    <xf numFmtId="173" fontId="20" fillId="0" borderId="0" xfId="1" applyNumberFormat="1" applyFont="1" applyFill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167" fontId="21" fillId="0" borderId="10" xfId="1" applyNumberFormat="1" applyFont="1" applyBorder="1" applyAlignment="1" applyProtection="1">
      <alignment horizontal="center" vertical="center"/>
      <protection hidden="1"/>
    </xf>
    <xf numFmtId="0" fontId="80" fillId="0" borderId="12" xfId="0" applyFont="1" applyBorder="1" applyAlignment="1" applyProtection="1">
      <alignment horizontal="center" vertical="center"/>
      <protection hidden="1"/>
    </xf>
    <xf numFmtId="0" fontId="80" fillId="0" borderId="11" xfId="0" applyFont="1" applyBorder="1" applyAlignment="1" applyProtection="1">
      <alignment horizontal="center" vertical="center"/>
      <protection hidden="1"/>
    </xf>
    <xf numFmtId="0" fontId="80" fillId="0" borderId="0" xfId="0" applyFont="1" applyAlignment="1" applyProtection="1">
      <alignment vertical="center"/>
      <protection hidden="1"/>
    </xf>
    <xf numFmtId="0" fontId="20" fillId="0" borderId="0" xfId="0" applyFont="1" applyAlignment="1" applyProtection="1">
      <alignment vertical="center"/>
      <protection hidden="1"/>
    </xf>
    <xf numFmtId="9" fontId="21" fillId="2" borderId="21" xfId="1" applyFont="1" applyFill="1" applyBorder="1" applyAlignment="1" applyProtection="1">
      <alignment horizontal="center" vertical="center"/>
      <protection locked="0" hidden="1"/>
    </xf>
    <xf numFmtId="9" fontId="21" fillId="2" borderId="20" xfId="1" applyFont="1" applyFill="1" applyBorder="1" applyAlignment="1" applyProtection="1">
      <alignment horizontal="center" vertical="center"/>
      <protection locked="0" hidden="1"/>
    </xf>
    <xf numFmtId="179" fontId="21" fillId="2" borderId="20" xfId="0" applyNumberFormat="1" applyFont="1" applyFill="1" applyBorder="1" applyAlignment="1" applyProtection="1">
      <alignment horizontal="center" vertical="center"/>
      <protection locked="0" hidden="1"/>
    </xf>
    <xf numFmtId="173" fontId="21" fillId="2" borderId="20" xfId="1" applyNumberFormat="1" applyFont="1" applyFill="1" applyBorder="1" applyAlignment="1" applyProtection="1">
      <alignment horizontal="center" vertical="center"/>
      <protection locked="0" hidden="1"/>
    </xf>
    <xf numFmtId="173" fontId="21" fillId="2" borderId="21" xfId="1" applyNumberFormat="1" applyFont="1" applyFill="1" applyBorder="1" applyAlignment="1" applyProtection="1">
      <alignment horizontal="center" vertical="center"/>
      <protection locked="0" hidden="1"/>
    </xf>
    <xf numFmtId="167" fontId="19" fillId="0" borderId="20" xfId="0" applyNumberFormat="1" applyFont="1" applyBorder="1" applyAlignment="1" applyProtection="1">
      <alignment horizontal="center" vertical="center"/>
      <protection hidden="1"/>
    </xf>
    <xf numFmtId="0" fontId="79" fillId="0" borderId="0" xfId="0" applyFont="1" applyAlignment="1">
      <alignment vertical="center"/>
    </xf>
    <xf numFmtId="0" fontId="81" fillId="0" borderId="0" xfId="0" applyFont="1" applyAlignment="1">
      <alignment vertical="center"/>
    </xf>
    <xf numFmtId="4" fontId="83" fillId="44" borderId="0" xfId="0" applyNumberFormat="1" applyFont="1" applyFill="1" applyAlignment="1" applyProtection="1">
      <alignment horizontal="left" vertical="center"/>
      <protection hidden="1"/>
    </xf>
    <xf numFmtId="167" fontId="83" fillId="44" borderId="0" xfId="0" applyNumberFormat="1" applyFont="1" applyFill="1" applyAlignment="1" applyProtection="1">
      <alignment horizontal="right" vertical="center"/>
      <protection hidden="1"/>
    </xf>
    <xf numFmtId="4" fontId="83" fillId="44" borderId="0" xfId="0" applyNumberFormat="1" applyFont="1" applyFill="1" applyAlignment="1" applyProtection="1">
      <alignment horizontal="center" vertical="center"/>
      <protection hidden="1"/>
    </xf>
    <xf numFmtId="3" fontId="83" fillId="44" borderId="0" xfId="0" applyNumberFormat="1" applyFont="1" applyFill="1" applyAlignment="1" applyProtection="1">
      <alignment horizontal="right" vertical="center"/>
      <protection hidden="1"/>
    </xf>
    <xf numFmtId="3" fontId="83" fillId="44" borderId="0" xfId="0" applyNumberFormat="1" applyFont="1" applyFill="1" applyAlignment="1" applyProtection="1">
      <alignment vertical="center"/>
      <protection hidden="1"/>
    </xf>
    <xf numFmtId="3" fontId="83" fillId="44" borderId="0" xfId="0" applyNumberFormat="1" applyFont="1" applyFill="1" applyAlignment="1" applyProtection="1">
      <alignment horizontal="center" vertical="center"/>
      <protection hidden="1"/>
    </xf>
    <xf numFmtId="167" fontId="83" fillId="44" borderId="0" xfId="0" applyNumberFormat="1" applyFont="1" applyFill="1" applyAlignment="1" applyProtection="1">
      <alignment horizontal="right" vertical="center" indent="1"/>
      <protection hidden="1"/>
    </xf>
    <xf numFmtId="4" fontId="83" fillId="45" borderId="48" xfId="0" applyNumberFormat="1" applyFont="1" applyFill="1" applyBorder="1" applyAlignment="1" applyProtection="1">
      <alignment horizontal="left" vertical="center"/>
      <protection hidden="1"/>
    </xf>
    <xf numFmtId="3" fontId="84" fillId="45" borderId="50" xfId="0" applyNumberFormat="1" applyFont="1" applyFill="1" applyBorder="1" applyAlignment="1" applyProtection="1">
      <alignment horizontal="center" vertical="center" wrapText="1"/>
      <protection hidden="1"/>
    </xf>
    <xf numFmtId="3" fontId="84" fillId="45" borderId="42" xfId="0" applyNumberFormat="1" applyFont="1" applyFill="1" applyBorder="1" applyAlignment="1" applyProtection="1">
      <alignment horizontal="center" vertical="center" wrapText="1"/>
      <protection hidden="1"/>
    </xf>
    <xf numFmtId="3" fontId="84" fillId="45" borderId="51" xfId="0" applyNumberFormat="1" applyFont="1" applyFill="1" applyBorder="1" applyAlignment="1" applyProtection="1">
      <alignment horizontal="center" vertical="center" wrapText="1"/>
      <protection hidden="1"/>
    </xf>
    <xf numFmtId="4" fontId="83" fillId="44" borderId="20" xfId="0" applyNumberFormat="1" applyFont="1" applyFill="1" applyBorder="1" applyAlignment="1" applyProtection="1">
      <alignment horizontal="left" vertical="center" indent="1"/>
      <protection hidden="1"/>
    </xf>
    <xf numFmtId="167" fontId="83" fillId="44" borderId="53" xfId="0" applyNumberFormat="1" applyFont="1" applyFill="1" applyBorder="1" applyAlignment="1" applyProtection="1">
      <alignment horizontal="right" vertical="center"/>
      <protection hidden="1"/>
    </xf>
    <xf numFmtId="3" fontId="83" fillId="44" borderId="54" xfId="0" applyNumberFormat="1" applyFont="1" applyFill="1" applyBorder="1" applyAlignment="1" applyProtection="1">
      <alignment horizontal="right" vertical="center"/>
      <protection hidden="1"/>
    </xf>
    <xf numFmtId="4" fontId="83" fillId="44" borderId="53" xfId="0" applyNumberFormat="1" applyFont="1" applyFill="1" applyBorder="1" applyAlignment="1" applyProtection="1">
      <alignment horizontal="center" vertical="center"/>
      <protection hidden="1"/>
    </xf>
    <xf numFmtId="167" fontId="83" fillId="44" borderId="54" xfId="0" applyNumberFormat="1" applyFont="1" applyFill="1" applyBorder="1" applyAlignment="1" applyProtection="1">
      <alignment horizontal="right" vertical="center"/>
      <protection hidden="1"/>
    </xf>
    <xf numFmtId="167" fontId="83" fillId="44" borderId="7" xfId="0" applyNumberFormat="1" applyFont="1" applyFill="1" applyBorder="1" applyAlignment="1" applyProtection="1">
      <alignment horizontal="right" vertical="center" indent="1"/>
      <protection hidden="1"/>
    </xf>
    <xf numFmtId="4" fontId="83" fillId="44" borderId="21" xfId="0" applyNumberFormat="1" applyFont="1" applyFill="1" applyBorder="1" applyAlignment="1" applyProtection="1">
      <alignment horizontal="left" vertical="center" indent="1"/>
      <protection hidden="1"/>
    </xf>
    <xf numFmtId="4" fontId="83" fillId="44" borderId="4" xfId="0" applyNumberFormat="1" applyFont="1" applyFill="1" applyBorder="1" applyAlignment="1" applyProtection="1">
      <alignment horizontal="center" vertical="center"/>
      <protection hidden="1"/>
    </xf>
    <xf numFmtId="3" fontId="83" fillId="44" borderId="4" xfId="0" applyNumberFormat="1" applyFont="1" applyFill="1" applyBorder="1" applyAlignment="1" applyProtection="1">
      <alignment horizontal="right" vertical="center"/>
      <protection hidden="1"/>
    </xf>
    <xf numFmtId="3" fontId="83" fillId="44" borderId="56" xfId="0" applyNumberFormat="1" applyFont="1" applyFill="1" applyBorder="1" applyAlignment="1" applyProtection="1">
      <alignment horizontal="right" vertical="center"/>
      <protection hidden="1"/>
    </xf>
    <xf numFmtId="4" fontId="83" fillId="44" borderId="4" xfId="0" applyNumberFormat="1" applyFont="1" applyFill="1" applyBorder="1" applyAlignment="1" applyProtection="1">
      <alignment horizontal="left" vertical="center"/>
      <protection hidden="1"/>
    </xf>
    <xf numFmtId="4" fontId="83" fillId="44" borderId="55" xfId="0" applyNumberFormat="1" applyFont="1" applyFill="1" applyBorder="1" applyAlignment="1" applyProtection="1">
      <alignment horizontal="center" vertical="center"/>
      <protection hidden="1"/>
    </xf>
    <xf numFmtId="3" fontId="83" fillId="44" borderId="4" xfId="0" applyNumberFormat="1" applyFont="1" applyFill="1" applyBorder="1" applyAlignment="1" applyProtection="1">
      <alignment horizontal="center" vertical="center"/>
      <protection hidden="1"/>
    </xf>
    <xf numFmtId="167" fontId="83" fillId="44" borderId="56" xfId="0" applyNumberFormat="1" applyFont="1" applyFill="1" applyBorder="1" applyAlignment="1" applyProtection="1">
      <alignment horizontal="right" vertical="center"/>
      <protection hidden="1"/>
    </xf>
    <xf numFmtId="167" fontId="83" fillId="44" borderId="8" xfId="0" applyNumberFormat="1" applyFont="1" applyFill="1" applyBorder="1" applyAlignment="1" applyProtection="1">
      <alignment horizontal="right" vertical="center" indent="1"/>
      <protection hidden="1"/>
    </xf>
    <xf numFmtId="167" fontId="84" fillId="44" borderId="53" xfId="0" applyNumberFormat="1" applyFont="1" applyFill="1" applyBorder="1" applyAlignment="1" applyProtection="1">
      <alignment horizontal="right" vertical="center"/>
      <protection hidden="1"/>
    </xf>
    <xf numFmtId="4" fontId="83" fillId="44" borderId="20" xfId="0" applyNumberFormat="1" applyFont="1" applyFill="1" applyBorder="1" applyAlignment="1" applyProtection="1">
      <alignment horizontal="left" vertical="center" indent="2"/>
      <protection hidden="1"/>
    </xf>
    <xf numFmtId="3" fontId="83" fillId="44" borderId="54" xfId="0" applyNumberFormat="1" applyFont="1" applyFill="1" applyBorder="1" applyAlignment="1" applyProtection="1">
      <alignment vertical="center"/>
      <protection hidden="1"/>
    </xf>
    <xf numFmtId="3" fontId="83" fillId="44" borderId="53" xfId="0" applyNumberFormat="1" applyFont="1" applyFill="1" applyBorder="1" applyAlignment="1" applyProtection="1">
      <alignment horizontal="center" vertical="center"/>
      <protection hidden="1"/>
    </xf>
    <xf numFmtId="3" fontId="83" fillId="44" borderId="20" xfId="0" applyNumberFormat="1" applyFont="1" applyFill="1" applyBorder="1" applyAlignment="1" applyProtection="1">
      <alignment horizontal="left" vertical="center" indent="2"/>
      <protection hidden="1"/>
    </xf>
    <xf numFmtId="4" fontId="83" fillId="44" borderId="21" xfId="0" applyNumberFormat="1" applyFont="1" applyFill="1" applyBorder="1" applyAlignment="1" applyProtection="1">
      <alignment horizontal="left" vertical="center" indent="2"/>
      <protection hidden="1"/>
    </xf>
    <xf numFmtId="4" fontId="83" fillId="44" borderId="20" xfId="0" applyNumberFormat="1" applyFont="1" applyFill="1" applyBorder="1" applyAlignment="1" applyProtection="1">
      <alignment horizontal="left" vertical="center"/>
      <protection hidden="1"/>
    </xf>
    <xf numFmtId="4" fontId="84" fillId="46" borderId="57" xfId="0" applyNumberFormat="1" applyFont="1" applyFill="1" applyBorder="1" applyAlignment="1" applyProtection="1">
      <alignment horizontal="left" vertical="center"/>
      <protection hidden="1"/>
    </xf>
    <xf numFmtId="167" fontId="84" fillId="46" borderId="8" xfId="0" applyNumberFormat="1" applyFont="1" applyFill="1" applyBorder="1" applyAlignment="1" applyProtection="1">
      <alignment horizontal="right" vertical="center" indent="1"/>
      <protection hidden="1"/>
    </xf>
    <xf numFmtId="4" fontId="84" fillId="47" borderId="21" xfId="0" applyNumberFormat="1" applyFont="1" applyFill="1" applyBorder="1" applyAlignment="1" applyProtection="1">
      <alignment horizontal="left" vertical="center"/>
      <protection hidden="1"/>
    </xf>
    <xf numFmtId="167" fontId="84" fillId="47" borderId="55" xfId="0" applyNumberFormat="1" applyFont="1" applyFill="1" applyBorder="1" applyAlignment="1" applyProtection="1">
      <alignment horizontal="right" vertical="center"/>
      <protection hidden="1"/>
    </xf>
    <xf numFmtId="4" fontId="83" fillId="47" borderId="4" xfId="0" applyNumberFormat="1" applyFont="1" applyFill="1" applyBorder="1" applyAlignment="1" applyProtection="1">
      <alignment horizontal="center" vertical="center"/>
      <protection hidden="1"/>
    </xf>
    <xf numFmtId="3" fontId="83" fillId="47" borderId="4" xfId="0" applyNumberFormat="1" applyFont="1" applyFill="1" applyBorder="1" applyAlignment="1" applyProtection="1">
      <alignment horizontal="right" vertical="center"/>
      <protection hidden="1"/>
    </xf>
    <xf numFmtId="3" fontId="83" fillId="47" borderId="56" xfId="0" applyNumberFormat="1" applyFont="1" applyFill="1" applyBorder="1" applyAlignment="1" applyProtection="1">
      <alignment horizontal="right" vertical="center"/>
      <protection hidden="1"/>
    </xf>
    <xf numFmtId="4" fontId="83" fillId="47" borderId="4" xfId="0" applyNumberFormat="1" applyFont="1" applyFill="1" applyBorder="1" applyAlignment="1" applyProtection="1">
      <alignment horizontal="left" vertical="center"/>
      <protection hidden="1"/>
    </xf>
    <xf numFmtId="4" fontId="83" fillId="47" borderId="55" xfId="0" applyNumberFormat="1" applyFont="1" applyFill="1" applyBorder="1" applyAlignment="1" applyProtection="1">
      <alignment horizontal="center" vertical="center"/>
      <protection hidden="1"/>
    </xf>
    <xf numFmtId="3" fontId="83" fillId="47" borderId="4" xfId="0" applyNumberFormat="1" applyFont="1" applyFill="1" applyBorder="1" applyAlignment="1" applyProtection="1">
      <alignment vertical="center"/>
      <protection hidden="1"/>
    </xf>
    <xf numFmtId="3" fontId="83" fillId="47" borderId="4" xfId="0" applyNumberFormat="1" applyFont="1" applyFill="1" applyBorder="1" applyAlignment="1" applyProtection="1">
      <alignment horizontal="center" vertical="center"/>
      <protection hidden="1"/>
    </xf>
    <xf numFmtId="167" fontId="84" fillId="47" borderId="56" xfId="0" applyNumberFormat="1" applyFont="1" applyFill="1" applyBorder="1" applyAlignment="1" applyProtection="1">
      <alignment horizontal="right" vertical="center"/>
      <protection hidden="1"/>
    </xf>
    <xf numFmtId="4" fontId="84" fillId="44" borderId="20" xfId="0" applyNumberFormat="1" applyFont="1" applyFill="1" applyBorder="1" applyAlignment="1" applyProtection="1">
      <alignment horizontal="left" vertical="center"/>
      <protection hidden="1"/>
    </xf>
    <xf numFmtId="4" fontId="84" fillId="44" borderId="0" xfId="0" applyNumberFormat="1" applyFont="1" applyFill="1" applyAlignment="1" applyProtection="1">
      <alignment horizontal="left" vertical="center"/>
      <protection hidden="1"/>
    </xf>
    <xf numFmtId="4" fontId="84" fillId="44" borderId="21" xfId="0" applyNumberFormat="1" applyFont="1" applyFill="1" applyBorder="1" applyAlignment="1" applyProtection="1">
      <alignment horizontal="left" vertical="center"/>
      <protection hidden="1"/>
    </xf>
    <xf numFmtId="4" fontId="84" fillId="44" borderId="4" xfId="0" applyNumberFormat="1" applyFont="1" applyFill="1" applyBorder="1" applyAlignment="1" applyProtection="1">
      <alignment horizontal="center" vertical="center"/>
      <protection hidden="1"/>
    </xf>
    <xf numFmtId="3" fontId="84" fillId="44" borderId="4" xfId="0" applyNumberFormat="1" applyFont="1" applyFill="1" applyBorder="1" applyAlignment="1" applyProtection="1">
      <alignment horizontal="right" vertical="center"/>
      <protection hidden="1"/>
    </xf>
    <xf numFmtId="3" fontId="84" fillId="44" borderId="56" xfId="0" applyNumberFormat="1" applyFont="1" applyFill="1" applyBorder="1" applyAlignment="1" applyProtection="1">
      <alignment horizontal="right" vertical="center"/>
      <protection hidden="1"/>
    </xf>
    <xf numFmtId="4" fontId="84" fillId="44" borderId="4" xfId="0" applyNumberFormat="1" applyFont="1" applyFill="1" applyBorder="1" applyAlignment="1" applyProtection="1">
      <alignment horizontal="left" vertical="center"/>
      <protection hidden="1"/>
    </xf>
    <xf numFmtId="4" fontId="84" fillId="44" borderId="55" xfId="0" applyNumberFormat="1" applyFont="1" applyFill="1" applyBorder="1" applyAlignment="1" applyProtection="1">
      <alignment horizontal="center" vertical="center"/>
      <protection hidden="1"/>
    </xf>
    <xf numFmtId="3" fontId="84" fillId="44" borderId="4" xfId="0" applyNumberFormat="1" applyFont="1" applyFill="1" applyBorder="1" applyAlignment="1" applyProtection="1">
      <alignment vertical="center"/>
      <protection hidden="1"/>
    </xf>
    <xf numFmtId="3" fontId="84" fillId="44" borderId="4" xfId="0" applyNumberFormat="1" applyFont="1" applyFill="1" applyBorder="1" applyAlignment="1" applyProtection="1">
      <alignment horizontal="center" vertical="center"/>
      <protection hidden="1"/>
    </xf>
    <xf numFmtId="167" fontId="84" fillId="44" borderId="56" xfId="0" applyNumberFormat="1" applyFont="1" applyFill="1" applyBorder="1" applyAlignment="1" applyProtection="1">
      <alignment horizontal="right" vertical="center"/>
      <protection hidden="1"/>
    </xf>
    <xf numFmtId="167" fontId="84" fillId="44" borderId="8" xfId="0" applyNumberFormat="1" applyFont="1" applyFill="1" applyBorder="1" applyAlignment="1" applyProtection="1">
      <alignment horizontal="right" vertical="center" indent="1"/>
      <protection hidden="1"/>
    </xf>
    <xf numFmtId="4" fontId="84" fillId="44" borderId="58" xfId="0" applyNumberFormat="1" applyFont="1" applyFill="1" applyBorder="1" applyAlignment="1" applyProtection="1">
      <alignment horizontal="left" vertical="center"/>
      <protection hidden="1"/>
    </xf>
    <xf numFmtId="167" fontId="84" fillId="44" borderId="50" xfId="0" applyNumberFormat="1" applyFont="1" applyFill="1" applyBorder="1" applyAlignment="1" applyProtection="1">
      <alignment horizontal="right" vertical="center"/>
      <protection hidden="1"/>
    </xf>
    <xf numFmtId="4" fontId="84" fillId="44" borderId="42" xfId="0" applyNumberFormat="1" applyFont="1" applyFill="1" applyBorder="1" applyAlignment="1" applyProtection="1">
      <alignment horizontal="center" vertical="center"/>
      <protection hidden="1"/>
    </xf>
    <xf numFmtId="3" fontId="84" fillId="44" borderId="42" xfId="0" applyNumberFormat="1" applyFont="1" applyFill="1" applyBorder="1" applyAlignment="1" applyProtection="1">
      <alignment horizontal="right" vertical="center"/>
      <protection hidden="1"/>
    </xf>
    <xf numFmtId="3" fontId="84" fillId="44" borderId="51" xfId="0" applyNumberFormat="1" applyFont="1" applyFill="1" applyBorder="1" applyAlignment="1" applyProtection="1">
      <alignment horizontal="right" vertical="center"/>
      <protection hidden="1"/>
    </xf>
    <xf numFmtId="4" fontId="84" fillId="44" borderId="42" xfId="0" applyNumberFormat="1" applyFont="1" applyFill="1" applyBorder="1" applyAlignment="1" applyProtection="1">
      <alignment horizontal="left" vertical="center"/>
      <protection hidden="1"/>
    </xf>
    <xf numFmtId="4" fontId="84" fillId="44" borderId="50" xfId="0" applyNumberFormat="1" applyFont="1" applyFill="1" applyBorder="1" applyAlignment="1" applyProtection="1">
      <alignment horizontal="center" vertical="center"/>
      <protection hidden="1"/>
    </xf>
    <xf numFmtId="3" fontId="84" fillId="44" borderId="42" xfId="0" applyNumberFormat="1" applyFont="1" applyFill="1" applyBorder="1" applyAlignment="1" applyProtection="1">
      <alignment vertical="center"/>
      <protection hidden="1"/>
    </xf>
    <xf numFmtId="3" fontId="84" fillId="44" borderId="42" xfId="0" applyNumberFormat="1" applyFont="1" applyFill="1" applyBorder="1" applyAlignment="1" applyProtection="1">
      <alignment horizontal="center" vertical="center"/>
      <protection hidden="1"/>
    </xf>
    <xf numFmtId="167" fontId="84" fillId="44" borderId="43" xfId="0" applyNumberFormat="1" applyFont="1" applyFill="1" applyBorder="1" applyAlignment="1" applyProtection="1">
      <alignment horizontal="right" vertical="center" indent="1"/>
      <protection hidden="1"/>
    </xf>
    <xf numFmtId="0" fontId="85" fillId="0" borderId="0" xfId="0" applyFont="1"/>
    <xf numFmtId="0" fontId="85" fillId="0" borderId="60" xfId="0" applyFont="1" applyBorder="1" applyAlignment="1">
      <alignment horizontal="left" vertical="center" wrapText="1" indent="7"/>
    </xf>
    <xf numFmtId="0" fontId="85" fillId="0" borderId="61" xfId="0" applyFont="1" applyBorder="1" applyAlignment="1">
      <alignment horizontal="left" vertical="center" wrapText="1" indent="7"/>
    </xf>
    <xf numFmtId="0" fontId="85" fillId="0" borderId="59" xfId="0" applyFont="1" applyBorder="1" applyAlignment="1">
      <alignment horizontal="left" vertical="center" wrapText="1" indent="1"/>
    </xf>
    <xf numFmtId="3" fontId="20" fillId="2" borderId="0" xfId="1" applyNumberFormat="1" applyFont="1" applyFill="1" applyBorder="1" applyAlignment="1" applyProtection="1">
      <alignment horizontal="right" vertical="center"/>
      <protection locked="0" hidden="1"/>
    </xf>
    <xf numFmtId="0" fontId="89" fillId="0" borderId="60" xfId="0" applyFont="1" applyBorder="1" applyAlignment="1">
      <alignment horizontal="center" vertical="center"/>
    </xf>
    <xf numFmtId="0" fontId="90" fillId="0" borderId="59" xfId="0" applyFont="1" applyBorder="1" applyAlignment="1">
      <alignment horizontal="left" vertical="center" indent="1"/>
    </xf>
    <xf numFmtId="0" fontId="85" fillId="0" borderId="61" xfId="0" applyFont="1" applyBorder="1" applyAlignment="1">
      <alignment horizontal="left" vertical="center" wrapText="1" indent="1"/>
    </xf>
    <xf numFmtId="0" fontId="91" fillId="0" borderId="0" xfId="0" applyFont="1" applyAlignment="1">
      <alignment vertical="center"/>
    </xf>
    <xf numFmtId="0" fontId="91" fillId="0" borderId="0" xfId="0" applyFont="1" applyAlignment="1">
      <alignment vertical="center" wrapText="1"/>
    </xf>
    <xf numFmtId="167" fontId="93" fillId="44" borderId="55" xfId="0" applyNumberFormat="1" applyFont="1" applyFill="1" applyBorder="1" applyAlignment="1" applyProtection="1">
      <alignment horizontal="right" vertical="center"/>
      <protection hidden="1"/>
    </xf>
    <xf numFmtId="0" fontId="19" fillId="0" borderId="11" xfId="0" applyFont="1" applyBorder="1" applyAlignment="1" applyProtection="1">
      <alignment vertical="center"/>
      <protection hidden="1"/>
    </xf>
    <xf numFmtId="0" fontId="19" fillId="0" borderId="11" xfId="0" applyFont="1" applyBorder="1" applyAlignment="1" applyProtection="1">
      <alignment horizontal="center" vertical="center" wrapText="1"/>
      <protection hidden="1"/>
    </xf>
    <xf numFmtId="3" fontId="79" fillId="0" borderId="12" xfId="1" applyNumberFormat="1" applyFont="1" applyBorder="1" applyAlignment="1" applyProtection="1">
      <alignment horizontal="center" vertical="center"/>
      <protection hidden="1"/>
    </xf>
    <xf numFmtId="4" fontId="79" fillId="0" borderId="20" xfId="1" applyNumberFormat="1" applyFont="1" applyBorder="1" applyAlignment="1" applyProtection="1">
      <alignment horizontal="center" vertical="center"/>
      <protection hidden="1"/>
    </xf>
    <xf numFmtId="4" fontId="79" fillId="0" borderId="21" xfId="1" applyNumberFormat="1" applyFont="1" applyBorder="1" applyAlignment="1" applyProtection="1">
      <alignment horizontal="center" vertical="center"/>
      <protection hidden="1"/>
    </xf>
    <xf numFmtId="4" fontId="19" fillId="0" borderId="20" xfId="1" applyNumberFormat="1" applyFont="1" applyFill="1" applyBorder="1" applyAlignment="1" applyProtection="1">
      <alignment horizontal="center" vertical="center"/>
      <protection hidden="1"/>
    </xf>
    <xf numFmtId="4" fontId="79" fillId="0" borderId="42" xfId="1" applyNumberFormat="1" applyFont="1" applyBorder="1" applyAlignment="1" applyProtection="1">
      <alignment horizontal="center" vertical="center"/>
      <protection hidden="1"/>
    </xf>
    <xf numFmtId="4" fontId="79" fillId="0" borderId="12" xfId="1" applyNumberFormat="1" applyFont="1" applyBorder="1" applyAlignment="1" applyProtection="1">
      <alignment horizontal="center" vertical="center"/>
      <protection hidden="1"/>
    </xf>
    <xf numFmtId="4" fontId="79" fillId="0" borderId="0" xfId="0" applyNumberFormat="1" applyFont="1" applyAlignment="1" applyProtection="1">
      <alignment vertical="center"/>
      <protection hidden="1"/>
    </xf>
    <xf numFmtId="167" fontId="21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20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167" fontId="21" fillId="0" borderId="14" xfId="1" applyNumberFormat="1" applyFont="1" applyFill="1" applyBorder="1" applyAlignment="1" applyProtection="1">
      <alignment horizontal="center" vertical="center"/>
      <protection hidden="1"/>
    </xf>
    <xf numFmtId="3" fontId="79" fillId="0" borderId="4" xfId="1" applyNumberFormat="1" applyFont="1" applyFill="1" applyBorder="1" applyAlignment="1" applyProtection="1">
      <alignment horizontal="center" vertical="center"/>
      <protection hidden="1"/>
    </xf>
    <xf numFmtId="180" fontId="19" fillId="2" borderId="20" xfId="0" applyNumberFormat="1" applyFont="1" applyFill="1" applyBorder="1" applyAlignment="1" applyProtection="1">
      <alignment horizontal="center" vertical="center"/>
      <protection locked="0" hidden="1"/>
    </xf>
    <xf numFmtId="186" fontId="0" fillId="0" borderId="0" xfId="0" applyNumberFormat="1"/>
    <xf numFmtId="186" fontId="21" fillId="2" borderId="20" xfId="0" applyNumberFormat="1" applyFont="1" applyFill="1" applyBorder="1" applyAlignment="1" applyProtection="1">
      <alignment horizontal="center" vertical="center"/>
      <protection locked="0" hidden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1" fillId="0" borderId="12" xfId="0" applyFont="1" applyBorder="1" applyAlignment="1" applyProtection="1">
      <alignment horizontal="center" vertical="center"/>
      <protection hidden="1"/>
    </xf>
    <xf numFmtId="4" fontId="23" fillId="0" borderId="20" xfId="1" applyNumberFormat="1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left" vertical="center" wrapText="1" indent="7"/>
      <protection hidden="1"/>
    </xf>
    <xf numFmtId="0" fontId="21" fillId="0" borderId="16" xfId="0" applyFont="1" applyBorder="1" applyAlignment="1" applyProtection="1">
      <alignment horizontal="left" vertical="center" indent="7"/>
      <protection hidden="1"/>
    </xf>
    <xf numFmtId="0" fontId="21" fillId="0" borderId="14" xfId="0" applyFont="1" applyBorder="1" applyAlignment="1" applyProtection="1">
      <alignment horizontal="left" vertical="center" indent="3"/>
      <protection hidden="1"/>
    </xf>
    <xf numFmtId="0" fontId="21" fillId="0" borderId="16" xfId="0" applyFont="1" applyBorder="1" applyAlignment="1" applyProtection="1">
      <alignment horizontal="left" vertical="center" indent="8"/>
      <protection hidden="1"/>
    </xf>
    <xf numFmtId="0" fontId="21" fillId="0" borderId="15" xfId="0" applyFont="1" applyBorder="1" applyAlignment="1" applyProtection="1">
      <alignment horizontal="left" vertical="center" indent="3"/>
      <protection hidden="1"/>
    </xf>
    <xf numFmtId="0" fontId="21" fillId="0" borderId="14" xfId="0" applyFont="1" applyBorder="1" applyAlignment="1" applyProtection="1">
      <alignment horizontal="left" vertical="center" indent="8"/>
      <protection hidden="1"/>
    </xf>
    <xf numFmtId="0" fontId="21" fillId="0" borderId="14" xfId="0" applyFont="1" applyBorder="1" applyAlignment="1" applyProtection="1">
      <alignment horizontal="left" vertical="center" indent="7"/>
      <protection hidden="1"/>
    </xf>
    <xf numFmtId="0" fontId="21" fillId="0" borderId="16" xfId="0" applyFont="1" applyBorder="1" applyAlignment="1" applyProtection="1">
      <alignment horizontal="left" vertical="center" indent="6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3" fontId="23" fillId="0" borderId="45" xfId="1" applyNumberFormat="1" applyFont="1" applyBorder="1" applyAlignment="1" applyProtection="1">
      <alignment horizontal="center" vertical="center"/>
      <protection hidden="1"/>
    </xf>
    <xf numFmtId="4" fontId="22" fillId="44" borderId="20" xfId="1" applyNumberFormat="1" applyFont="1" applyFill="1" applyBorder="1" applyAlignment="1" applyProtection="1">
      <alignment horizontal="center" vertical="center"/>
      <protection hidden="1"/>
    </xf>
    <xf numFmtId="3" fontId="23" fillId="0" borderId="20" xfId="1" applyNumberFormat="1" applyFont="1" applyFill="1" applyBorder="1" applyAlignment="1" applyProtection="1">
      <alignment horizontal="center" vertical="center"/>
      <protection hidden="1"/>
    </xf>
    <xf numFmtId="167" fontId="23" fillId="0" borderId="0" xfId="0" applyNumberFormat="1" applyFont="1" applyAlignment="1" applyProtection="1">
      <alignment horizontal="center" vertical="center"/>
      <protection hidden="1"/>
    </xf>
    <xf numFmtId="167" fontId="23" fillId="0" borderId="20" xfId="1" applyNumberFormat="1" applyFont="1" applyBorder="1" applyAlignment="1" applyProtection="1">
      <alignment horizontal="center" vertical="center"/>
      <protection hidden="1"/>
    </xf>
    <xf numFmtId="167" fontId="23" fillId="0" borderId="21" xfId="1" applyNumberFormat="1" applyFont="1" applyBorder="1" applyAlignment="1" applyProtection="1">
      <alignment horizontal="center" vertical="center"/>
      <protection hidden="1"/>
    </xf>
    <xf numFmtId="4" fontId="22" fillId="0" borderId="20" xfId="1" applyNumberFormat="1" applyFont="1" applyBorder="1" applyAlignment="1" applyProtection="1">
      <alignment horizontal="center" vertical="center"/>
      <protection hidden="1"/>
    </xf>
    <xf numFmtId="4" fontId="22" fillId="0" borderId="0" xfId="1" applyNumberFormat="1" applyFont="1" applyFill="1" applyBorder="1" applyAlignment="1" applyProtection="1">
      <alignment horizontal="center" vertical="center"/>
      <protection hidden="1"/>
    </xf>
    <xf numFmtId="4" fontId="23" fillId="0" borderId="0" xfId="1" applyNumberFormat="1" applyFont="1" applyFill="1" applyBorder="1" applyAlignment="1" applyProtection="1">
      <alignment horizontal="center" vertical="center"/>
      <protection hidden="1"/>
    </xf>
    <xf numFmtId="167" fontId="23" fillId="0" borderId="4" xfId="1" applyNumberFormat="1" applyFont="1" applyFill="1" applyBorder="1" applyAlignment="1" applyProtection="1">
      <alignment horizontal="center" vertical="center"/>
      <protection hidden="1"/>
    </xf>
    <xf numFmtId="167" fontId="22" fillId="0" borderId="0" xfId="0" applyNumberFormat="1" applyFont="1" applyAlignment="1" applyProtection="1">
      <alignment horizontal="center" vertical="center"/>
      <protection hidden="1"/>
    </xf>
    <xf numFmtId="167" fontId="23" fillId="0" borderId="0" xfId="1" applyNumberFormat="1" applyFont="1" applyBorder="1" applyAlignment="1" applyProtection="1">
      <alignment horizontal="center" vertical="center"/>
      <protection hidden="1"/>
    </xf>
    <xf numFmtId="4" fontId="22" fillId="0" borderId="12" xfId="1" applyNumberFormat="1" applyFont="1" applyFill="1" applyBorder="1" applyAlignment="1" applyProtection="1">
      <alignment horizontal="center" vertical="center"/>
      <protection hidden="1"/>
    </xf>
    <xf numFmtId="0" fontId="22" fillId="0" borderId="11" xfId="0" applyFont="1" applyBorder="1" applyAlignment="1" applyProtection="1">
      <alignment horizontal="center" vertical="center"/>
      <protection hidden="1"/>
    </xf>
    <xf numFmtId="0" fontId="94" fillId="0" borderId="0" xfId="0" applyFont="1"/>
    <xf numFmtId="0" fontId="95" fillId="0" borderId="0" xfId="0" applyFont="1"/>
    <xf numFmtId="0" fontId="89" fillId="0" borderId="62" xfId="0" applyFont="1" applyBorder="1" applyAlignment="1">
      <alignment horizontal="center" vertical="center"/>
    </xf>
    <xf numFmtId="0" fontId="85" fillId="0" borderId="37" xfId="0" applyFont="1" applyBorder="1" applyAlignment="1">
      <alignment horizontal="left" vertical="center" wrapText="1" indent="1"/>
    </xf>
    <xf numFmtId="0" fontId="90" fillId="0" borderId="37" xfId="0" applyFont="1" applyBorder="1" applyAlignment="1">
      <alignment horizontal="left" vertical="center" indent="1"/>
    </xf>
    <xf numFmtId="3" fontId="84" fillId="45" borderId="58" xfId="0" applyNumberFormat="1" applyFont="1" applyFill="1" applyBorder="1" applyAlignment="1" applyProtection="1">
      <alignment horizontal="center" vertical="center" wrapText="1"/>
      <protection hidden="1"/>
    </xf>
    <xf numFmtId="3" fontId="84" fillId="45" borderId="43" xfId="0" applyNumberFormat="1" applyFont="1" applyFill="1" applyBorder="1" applyAlignment="1" applyProtection="1">
      <alignment horizontal="center" vertical="center" wrapText="1"/>
      <protection hidden="1"/>
    </xf>
    <xf numFmtId="3" fontId="83" fillId="44" borderId="0" xfId="0" applyNumberFormat="1" applyFont="1" applyFill="1" applyAlignment="1" applyProtection="1">
      <alignment horizontal="left" vertical="center"/>
      <protection hidden="1"/>
    </xf>
    <xf numFmtId="188" fontId="84" fillId="44" borderId="0" xfId="0" applyNumberFormat="1" applyFont="1" applyFill="1" applyAlignment="1" applyProtection="1">
      <alignment horizontal="right" vertical="center"/>
      <protection hidden="1"/>
    </xf>
    <xf numFmtId="3" fontId="83" fillId="44" borderId="4" xfId="0" applyNumberFormat="1" applyFont="1" applyFill="1" applyBorder="1" applyAlignment="1" applyProtection="1">
      <alignment horizontal="left" vertical="center"/>
      <protection hidden="1"/>
    </xf>
    <xf numFmtId="4" fontId="83" fillId="44" borderId="20" xfId="0" applyNumberFormat="1" applyFont="1" applyFill="1" applyBorder="1" applyAlignment="1" applyProtection="1">
      <alignment horizontal="left" vertical="center" indent="3"/>
      <protection hidden="1"/>
    </xf>
    <xf numFmtId="183" fontId="83" fillId="44" borderId="0" xfId="0" applyNumberFormat="1" applyFont="1" applyFill="1" applyAlignment="1" applyProtection="1">
      <alignment horizontal="right" vertical="center"/>
      <protection hidden="1"/>
    </xf>
    <xf numFmtId="188" fontId="83" fillId="44" borderId="0" xfId="0" applyNumberFormat="1" applyFont="1" applyFill="1" applyAlignment="1" applyProtection="1">
      <alignment horizontal="center" vertical="center"/>
      <protection hidden="1"/>
    </xf>
    <xf numFmtId="183" fontId="83" fillId="44" borderId="0" xfId="0" applyNumberFormat="1" applyFont="1" applyFill="1" applyAlignment="1" applyProtection="1">
      <alignment horizontal="center" vertical="center"/>
      <protection hidden="1"/>
    </xf>
    <xf numFmtId="167" fontId="83" fillId="44" borderId="4" xfId="0" applyNumberFormat="1" applyFont="1" applyFill="1" applyBorder="1" applyAlignment="1" applyProtection="1">
      <alignment horizontal="right" vertical="center"/>
      <protection hidden="1"/>
    </xf>
    <xf numFmtId="167" fontId="93" fillId="0" borderId="51" xfId="0" applyNumberFormat="1" applyFont="1" applyBorder="1" applyAlignment="1" applyProtection="1">
      <alignment horizontal="right" vertical="center"/>
      <protection hidden="1"/>
    </xf>
    <xf numFmtId="0" fontId="96" fillId="0" borderId="0" xfId="0" applyFont="1"/>
    <xf numFmtId="0" fontId="19" fillId="0" borderId="16" xfId="0" applyFont="1" applyBorder="1" applyAlignment="1" applyProtection="1">
      <alignment horizontal="left" vertical="center" indent="7"/>
      <protection hidden="1"/>
    </xf>
    <xf numFmtId="167" fontId="84" fillId="47" borderId="8" xfId="0" applyNumberFormat="1" applyFont="1" applyFill="1" applyBorder="1" applyAlignment="1" applyProtection="1">
      <alignment horizontal="right" vertical="center" indent="1"/>
      <protection hidden="1"/>
    </xf>
    <xf numFmtId="191" fontId="83" fillId="44" borderId="4" xfId="0" applyNumberFormat="1" applyFont="1" applyFill="1" applyBorder="1" applyAlignment="1" applyProtection="1">
      <alignment horizontal="center" vertical="center"/>
      <protection hidden="1"/>
    </xf>
    <xf numFmtId="167" fontId="83" fillId="0" borderId="54" xfId="0" applyNumberFormat="1" applyFont="1" applyBorder="1" applyAlignment="1" applyProtection="1">
      <alignment horizontal="right" vertical="center"/>
      <protection hidden="1"/>
    </xf>
    <xf numFmtId="167" fontId="83" fillId="44" borderId="55" xfId="0" applyNumberFormat="1" applyFont="1" applyFill="1" applyBorder="1" applyAlignment="1" applyProtection="1">
      <alignment horizontal="right" vertical="center"/>
      <protection hidden="1"/>
    </xf>
    <xf numFmtId="4" fontId="84" fillId="44" borderId="57" xfId="0" applyNumberFormat="1" applyFont="1" applyFill="1" applyBorder="1" applyAlignment="1" applyProtection="1">
      <alignment horizontal="left" vertical="center"/>
      <protection hidden="1"/>
    </xf>
    <xf numFmtId="167" fontId="79" fillId="44" borderId="54" xfId="0" applyNumberFormat="1" applyFont="1" applyFill="1" applyBorder="1" applyAlignment="1" applyProtection="1">
      <alignment horizontal="right" vertical="center"/>
      <protection hidden="1"/>
    </xf>
    <xf numFmtId="4" fontId="83" fillId="44" borderId="20" xfId="0" applyNumberFormat="1" applyFont="1" applyFill="1" applyBorder="1" applyAlignment="1" applyProtection="1">
      <alignment horizontal="left" vertical="center" wrapText="1" indent="1"/>
      <protection hidden="1"/>
    </xf>
    <xf numFmtId="9" fontId="22" fillId="0" borderId="12" xfId="1" applyFont="1" applyBorder="1" applyAlignment="1" applyProtection="1">
      <alignment horizontal="center" vertical="center"/>
      <protection hidden="1"/>
    </xf>
    <xf numFmtId="167" fontId="22" fillId="0" borderId="19" xfId="0" applyNumberFormat="1" applyFont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4" fontId="19" fillId="0" borderId="0" xfId="1" applyNumberFormat="1" applyFont="1" applyFill="1" applyBorder="1" applyAlignment="1" applyProtection="1">
      <alignment horizontal="center" vertical="center"/>
      <protection hidden="1"/>
    </xf>
    <xf numFmtId="3" fontId="23" fillId="0" borderId="21" xfId="1" applyNumberFormat="1" applyFont="1" applyFill="1" applyBorder="1" applyAlignment="1" applyProtection="1">
      <alignment horizontal="center" vertical="center"/>
      <protection hidden="1"/>
    </xf>
    <xf numFmtId="0" fontId="97" fillId="0" borderId="0" xfId="0" applyFont="1"/>
    <xf numFmtId="0" fontId="98" fillId="0" borderId="0" xfId="0" applyFont="1" applyAlignment="1" applyProtection="1">
      <alignment vertical="center"/>
      <protection hidden="1"/>
    </xf>
    <xf numFmtId="185" fontId="98" fillId="0" borderId="0" xfId="316" applyNumberFormat="1" applyFont="1" applyBorder="1" applyAlignment="1" applyProtection="1">
      <alignment horizontal="left" vertical="center"/>
      <protection hidden="1"/>
    </xf>
    <xf numFmtId="0" fontId="98" fillId="0" borderId="0" xfId="0" applyFont="1" applyAlignment="1">
      <alignment vertical="center"/>
    </xf>
    <xf numFmtId="192" fontId="98" fillId="0" borderId="0" xfId="0" applyNumberFormat="1" applyFont="1" applyAlignment="1">
      <alignment vertical="center"/>
    </xf>
    <xf numFmtId="185" fontId="98" fillId="0" borderId="0" xfId="0" applyNumberFormat="1" applyFont="1" applyAlignment="1">
      <alignment vertical="center"/>
    </xf>
    <xf numFmtId="0" fontId="98" fillId="0" borderId="0" xfId="0" applyFont="1" applyAlignment="1">
      <alignment horizontal="center" vertical="center"/>
    </xf>
    <xf numFmtId="167" fontId="98" fillId="0" borderId="0" xfId="0" applyNumberFormat="1" applyFont="1" applyAlignment="1">
      <alignment horizontal="center" vertical="center"/>
    </xf>
    <xf numFmtId="184" fontId="98" fillId="0" borderId="0" xfId="0" applyNumberFormat="1" applyFont="1" applyAlignment="1">
      <alignment vertical="center"/>
    </xf>
    <xf numFmtId="167" fontId="98" fillId="0" borderId="0" xfId="0" applyNumberFormat="1" applyFont="1" applyAlignment="1">
      <alignment horizontal="left" vertical="center"/>
    </xf>
    <xf numFmtId="49" fontId="98" fillId="0" borderId="0" xfId="0" applyNumberFormat="1" applyFont="1" applyAlignment="1">
      <alignment horizontal="center" vertical="center"/>
    </xf>
    <xf numFmtId="49" fontId="98" fillId="0" borderId="0" xfId="0" applyNumberFormat="1" applyFont="1" applyAlignment="1">
      <alignment vertical="center"/>
    </xf>
    <xf numFmtId="2" fontId="98" fillId="0" borderId="0" xfId="0" applyNumberFormat="1" applyFont="1" applyAlignment="1">
      <alignment horizontal="center" vertical="center"/>
    </xf>
    <xf numFmtId="0" fontId="98" fillId="0" borderId="0" xfId="0" applyFont="1" applyAlignment="1">
      <alignment horizontal="right" vertical="center"/>
    </xf>
    <xf numFmtId="173" fontId="98" fillId="0" borderId="0" xfId="1" applyNumberFormat="1" applyFont="1" applyAlignment="1">
      <alignment vertical="center"/>
    </xf>
    <xf numFmtId="173" fontId="98" fillId="0" borderId="39" xfId="1" applyNumberFormat="1" applyFont="1" applyFill="1" applyBorder="1" applyAlignment="1" applyProtection="1">
      <alignment horizontal="center" vertical="center"/>
      <protection hidden="1"/>
    </xf>
    <xf numFmtId="167" fontId="81" fillId="0" borderId="0" xfId="1" applyNumberFormat="1" applyFont="1" applyFill="1" applyBorder="1" applyAlignment="1" applyProtection="1">
      <alignment horizontal="center" vertical="center"/>
      <protection hidden="1"/>
    </xf>
    <xf numFmtId="167" fontId="98" fillId="0" borderId="12" xfId="1" applyNumberFormat="1" applyFont="1" applyBorder="1" applyAlignment="1" applyProtection="1">
      <alignment horizontal="center" vertical="center"/>
      <protection hidden="1"/>
    </xf>
    <xf numFmtId="167" fontId="19" fillId="0" borderId="11" xfId="0" applyNumberFormat="1" applyFont="1" applyBorder="1" applyAlignment="1" applyProtection="1">
      <alignment horizontal="center" vertical="center"/>
      <protection hidden="1"/>
    </xf>
    <xf numFmtId="167" fontId="98" fillId="0" borderId="12" xfId="0" applyNumberFormat="1" applyFont="1" applyBorder="1" applyAlignment="1" applyProtection="1">
      <alignment horizontal="center" vertical="center"/>
      <protection hidden="1"/>
    </xf>
    <xf numFmtId="167" fontId="98" fillId="0" borderId="13" xfId="0" applyNumberFormat="1" applyFont="1" applyBorder="1" applyAlignment="1" applyProtection="1">
      <alignment horizontal="center" vertical="center"/>
      <protection hidden="1"/>
    </xf>
    <xf numFmtId="0" fontId="98" fillId="0" borderId="12" xfId="0" applyFont="1" applyBorder="1" applyAlignment="1" applyProtection="1">
      <alignment horizontal="center" vertical="center"/>
      <protection hidden="1"/>
    </xf>
    <xf numFmtId="0" fontId="98" fillId="0" borderId="13" xfId="0" applyFont="1" applyBorder="1" applyAlignment="1" applyProtection="1">
      <alignment horizontal="center" vertical="center"/>
      <protection hidden="1"/>
    </xf>
    <xf numFmtId="167" fontId="21" fillId="0" borderId="12" xfId="1" applyNumberFormat="1" applyFont="1" applyBorder="1" applyAlignment="1" applyProtection="1">
      <alignment horizontal="right" vertical="center"/>
      <protection hidden="1"/>
    </xf>
    <xf numFmtId="167" fontId="21" fillId="0" borderId="38" xfId="1" applyNumberFormat="1" applyFont="1" applyFill="1" applyBorder="1" applyAlignment="1" applyProtection="1">
      <alignment horizontal="right" vertical="center"/>
      <protection hidden="1"/>
    </xf>
    <xf numFmtId="167" fontId="21" fillId="0" borderId="0" xfId="1" applyNumberFormat="1" applyFont="1" applyFill="1" applyBorder="1" applyAlignment="1" applyProtection="1">
      <alignment horizontal="right" vertical="center"/>
      <protection hidden="1"/>
    </xf>
    <xf numFmtId="167" fontId="98" fillId="0" borderId="0" xfId="1" applyNumberFormat="1" applyFont="1" applyFill="1" applyBorder="1" applyAlignment="1" applyProtection="1">
      <alignment horizontal="right" vertical="center"/>
      <protection hidden="1"/>
    </xf>
    <xf numFmtId="167" fontId="98" fillId="0" borderId="4" xfId="1" applyNumberFormat="1" applyFont="1" applyFill="1" applyBorder="1" applyAlignment="1" applyProtection="1">
      <alignment horizontal="right" vertical="center"/>
      <protection hidden="1"/>
    </xf>
    <xf numFmtId="167" fontId="21" fillId="0" borderId="39" xfId="1" applyNumberFormat="1" applyFont="1" applyFill="1" applyBorder="1" applyAlignment="1" applyProtection="1">
      <alignment horizontal="right" vertical="center"/>
      <protection hidden="1"/>
    </xf>
    <xf numFmtId="167" fontId="79" fillId="0" borderId="0" xfId="1" applyNumberFormat="1" applyFont="1" applyFill="1" applyBorder="1" applyAlignment="1" applyProtection="1">
      <alignment horizontal="right" vertical="center"/>
      <protection hidden="1"/>
    </xf>
    <xf numFmtId="167" fontId="79" fillId="0" borderId="4" xfId="1" applyNumberFormat="1" applyFont="1" applyFill="1" applyBorder="1" applyAlignment="1" applyProtection="1">
      <alignment horizontal="right" vertical="center"/>
      <protection hidden="1"/>
    </xf>
    <xf numFmtId="167" fontId="20" fillId="0" borderId="0" xfId="1" applyNumberFormat="1" applyFont="1" applyBorder="1" applyAlignment="1" applyProtection="1">
      <alignment horizontal="right" vertical="center"/>
      <protection hidden="1"/>
    </xf>
    <xf numFmtId="167" fontId="20" fillId="0" borderId="4" xfId="1" applyNumberFormat="1" applyFont="1" applyBorder="1" applyAlignment="1" applyProtection="1">
      <alignment horizontal="right" vertical="center"/>
      <protection hidden="1"/>
    </xf>
    <xf numFmtId="167" fontId="20" fillId="0" borderId="0" xfId="1" applyNumberFormat="1" applyFont="1" applyFill="1" applyBorder="1" applyAlignment="1" applyProtection="1">
      <alignment horizontal="right" vertical="center"/>
      <protection hidden="1"/>
    </xf>
    <xf numFmtId="167" fontId="20" fillId="0" borderId="42" xfId="1" applyNumberFormat="1" applyFont="1" applyFill="1" applyBorder="1" applyAlignment="1" applyProtection="1">
      <alignment horizontal="right" vertical="center"/>
      <protection hidden="1"/>
    </xf>
    <xf numFmtId="167" fontId="21" fillId="0" borderId="12" xfId="1" applyNumberFormat="1" applyFont="1" applyFill="1" applyBorder="1" applyAlignment="1" applyProtection="1">
      <alignment horizontal="right" vertical="center"/>
      <protection hidden="1"/>
    </xf>
    <xf numFmtId="167" fontId="98" fillId="0" borderId="0" xfId="1" applyNumberFormat="1" applyFont="1" applyBorder="1" applyAlignment="1" applyProtection="1">
      <alignment horizontal="right" vertical="center"/>
      <protection hidden="1"/>
    </xf>
    <xf numFmtId="167" fontId="19" fillId="0" borderId="0" xfId="1" applyNumberFormat="1" applyFont="1" applyFill="1" applyBorder="1" applyAlignment="1" applyProtection="1">
      <alignment horizontal="right" vertical="center"/>
      <protection hidden="1"/>
    </xf>
    <xf numFmtId="167" fontId="20" fillId="0" borderId="0" xfId="0" applyNumberFormat="1" applyFont="1" applyAlignment="1">
      <alignment horizontal="right" vertical="center"/>
    </xf>
    <xf numFmtId="167" fontId="92" fillId="0" borderId="12" xfId="0" applyNumberFormat="1" applyFont="1" applyBorder="1" applyAlignment="1" applyProtection="1">
      <alignment horizontal="right" vertical="center"/>
      <protection hidden="1"/>
    </xf>
    <xf numFmtId="167" fontId="21" fillId="0" borderId="40" xfId="1" applyNumberFormat="1" applyFont="1" applyBorder="1" applyAlignment="1" applyProtection="1">
      <alignment horizontal="right" vertical="center"/>
      <protection hidden="1"/>
    </xf>
    <xf numFmtId="167" fontId="21" fillId="0" borderId="44" xfId="1" applyNumberFormat="1" applyFont="1" applyBorder="1" applyAlignment="1" applyProtection="1">
      <alignment horizontal="right" vertical="center"/>
      <protection hidden="1"/>
    </xf>
    <xf numFmtId="167" fontId="23" fillId="0" borderId="7" xfId="1" applyNumberFormat="1" applyFont="1" applyBorder="1" applyAlignment="1" applyProtection="1">
      <alignment horizontal="right" vertical="center"/>
      <protection hidden="1"/>
    </xf>
    <xf numFmtId="167" fontId="22" fillId="44" borderId="7" xfId="1" applyNumberFormat="1" applyFont="1" applyFill="1" applyBorder="1" applyAlignment="1" applyProtection="1">
      <alignment horizontal="right" vertical="center"/>
      <protection hidden="1"/>
    </xf>
    <xf numFmtId="167" fontId="22" fillId="44" borderId="8" xfId="1" applyNumberFormat="1" applyFont="1" applyFill="1" applyBorder="1" applyAlignment="1" applyProtection="1">
      <alignment horizontal="right" vertical="center"/>
      <protection hidden="1"/>
    </xf>
    <xf numFmtId="167" fontId="98" fillId="0" borderId="7" xfId="1" applyNumberFormat="1" applyFont="1" applyFill="1" applyBorder="1" applyAlignment="1" applyProtection="1">
      <alignment horizontal="right" vertical="center"/>
      <protection hidden="1"/>
    </xf>
    <xf numFmtId="167" fontId="98" fillId="0" borderId="8" xfId="1" applyNumberFormat="1" applyFont="1" applyFill="1" applyBorder="1" applyAlignment="1" applyProtection="1">
      <alignment horizontal="right" vertical="center"/>
      <protection hidden="1"/>
    </xf>
    <xf numFmtId="167" fontId="21" fillId="0" borderId="7" xfId="1" applyNumberFormat="1" applyFont="1" applyBorder="1" applyAlignment="1" applyProtection="1">
      <alignment horizontal="right" vertical="center"/>
      <protection hidden="1"/>
    </xf>
    <xf numFmtId="167" fontId="20" fillId="0" borderId="7" xfId="1" applyNumberFormat="1" applyFont="1" applyBorder="1" applyAlignment="1" applyProtection="1">
      <alignment horizontal="right" vertical="center"/>
      <protection hidden="1"/>
    </xf>
    <xf numFmtId="167" fontId="20" fillId="0" borderId="8" xfId="1" applyNumberFormat="1" applyFont="1" applyBorder="1" applyAlignment="1" applyProtection="1">
      <alignment horizontal="right" vertical="center"/>
      <protection hidden="1"/>
    </xf>
    <xf numFmtId="167" fontId="21" fillId="0" borderId="7" xfId="1" applyNumberFormat="1" applyFont="1" applyFill="1" applyBorder="1" applyAlignment="1" applyProtection="1">
      <alignment horizontal="right" vertical="center"/>
      <protection hidden="1"/>
    </xf>
    <xf numFmtId="167" fontId="20" fillId="0" borderId="7" xfId="1" applyNumberFormat="1" applyFont="1" applyFill="1" applyBorder="1" applyAlignment="1" applyProtection="1">
      <alignment horizontal="right" vertical="center"/>
      <protection hidden="1"/>
    </xf>
    <xf numFmtId="4" fontId="20" fillId="0" borderId="43" xfId="1" applyNumberFormat="1" applyFont="1" applyFill="1" applyBorder="1" applyAlignment="1" applyProtection="1">
      <alignment horizontal="right" vertical="center"/>
      <protection hidden="1"/>
    </xf>
    <xf numFmtId="167" fontId="21" fillId="0" borderId="0" xfId="1" applyNumberFormat="1" applyFont="1" applyBorder="1" applyAlignment="1" applyProtection="1">
      <alignment horizontal="right" vertical="center"/>
      <protection hidden="1"/>
    </xf>
    <xf numFmtId="167" fontId="98" fillId="0" borderId="4" xfId="1" applyNumberFormat="1" applyFont="1" applyBorder="1" applyAlignment="1" applyProtection="1">
      <alignment horizontal="right" vertical="center"/>
      <protection hidden="1"/>
    </xf>
    <xf numFmtId="167" fontId="21" fillId="0" borderId="39" xfId="1" applyNumberFormat="1" applyFont="1" applyBorder="1" applyAlignment="1" applyProtection="1">
      <alignment horizontal="right" vertical="center"/>
      <protection hidden="1"/>
    </xf>
    <xf numFmtId="167" fontId="81" fillId="0" borderId="0" xfId="1" applyNumberFormat="1" applyFont="1" applyFill="1" applyBorder="1" applyAlignment="1" applyProtection="1">
      <alignment horizontal="right" vertical="center"/>
      <protection hidden="1"/>
    </xf>
    <xf numFmtId="187" fontId="21" fillId="0" borderId="12" xfId="0" applyNumberFormat="1" applyFont="1" applyBorder="1" applyAlignment="1" applyProtection="1">
      <alignment horizontal="right" vertical="center"/>
      <protection hidden="1"/>
    </xf>
    <xf numFmtId="167" fontId="21" fillId="0" borderId="13" xfId="1" applyNumberFormat="1" applyFont="1" applyBorder="1" applyAlignment="1" applyProtection="1">
      <alignment horizontal="right" vertical="center"/>
      <protection hidden="1"/>
    </xf>
    <xf numFmtId="167" fontId="21" fillId="0" borderId="12" xfId="0" applyNumberFormat="1" applyFont="1" applyBorder="1" applyAlignment="1" applyProtection="1">
      <alignment horizontal="right" vertical="center"/>
      <protection hidden="1"/>
    </xf>
    <xf numFmtId="167" fontId="21" fillId="0" borderId="13" xfId="0" applyNumberFormat="1" applyFont="1" applyBorder="1" applyAlignment="1" applyProtection="1">
      <alignment horizontal="right" vertical="center"/>
      <protection hidden="1"/>
    </xf>
    <xf numFmtId="167" fontId="21" fillId="0" borderId="4" xfId="0" applyNumberFormat="1" applyFont="1" applyBorder="1" applyAlignment="1" applyProtection="1">
      <alignment horizontal="right" vertical="center"/>
      <protection hidden="1"/>
    </xf>
    <xf numFmtId="167" fontId="21" fillId="0" borderId="8" xfId="0" applyNumberFormat="1" applyFont="1" applyBorder="1" applyAlignment="1" applyProtection="1">
      <alignment horizontal="right" vertical="center"/>
      <protection hidden="1"/>
    </xf>
    <xf numFmtId="167" fontId="21" fillId="0" borderId="6" xfId="0" applyNumberFormat="1" applyFont="1" applyBorder="1" applyAlignment="1" applyProtection="1">
      <alignment horizontal="right" vertical="center"/>
      <protection hidden="1"/>
    </xf>
    <xf numFmtId="167" fontId="21" fillId="0" borderId="9" xfId="0" applyNumberFormat="1" applyFont="1" applyBorder="1" applyAlignment="1" applyProtection="1">
      <alignment horizontal="right" vertical="center"/>
      <protection hidden="1"/>
    </xf>
    <xf numFmtId="167" fontId="98" fillId="0" borderId="0" xfId="0" applyNumberFormat="1" applyFont="1" applyAlignment="1" applyProtection="1">
      <alignment horizontal="right" vertical="center"/>
      <protection hidden="1"/>
    </xf>
    <xf numFmtId="167" fontId="23" fillId="0" borderId="7" xfId="0" applyNumberFormat="1" applyFont="1" applyBorder="1" applyAlignment="1" applyProtection="1">
      <alignment horizontal="right" vertical="center"/>
      <protection hidden="1"/>
    </xf>
    <xf numFmtId="167" fontId="98" fillId="0" borderId="4" xfId="0" applyNumberFormat="1" applyFont="1" applyBorder="1" applyAlignment="1" applyProtection="1">
      <alignment horizontal="right" vertical="center"/>
      <protection hidden="1"/>
    </xf>
    <xf numFmtId="167" fontId="23" fillId="0" borderId="8" xfId="0" applyNumberFormat="1" applyFont="1" applyBorder="1" applyAlignment="1" applyProtection="1">
      <alignment horizontal="right" vertical="center"/>
      <protection hidden="1"/>
    </xf>
    <xf numFmtId="167" fontId="20" fillId="0" borderId="0" xfId="0" applyNumberFormat="1" applyFont="1" applyAlignment="1" applyProtection="1">
      <alignment horizontal="right" vertical="center"/>
      <protection hidden="1"/>
    </xf>
    <xf numFmtId="167" fontId="20" fillId="0" borderId="7" xfId="0" applyNumberFormat="1" applyFont="1" applyBorder="1" applyAlignment="1" applyProtection="1">
      <alignment horizontal="right" vertical="center"/>
      <protection hidden="1"/>
    </xf>
    <xf numFmtId="167" fontId="20" fillId="0" borderId="4" xfId="0" applyNumberFormat="1" applyFont="1" applyBorder="1" applyAlignment="1" applyProtection="1">
      <alignment horizontal="right" vertical="center"/>
      <protection hidden="1"/>
    </xf>
    <xf numFmtId="167" fontId="20" fillId="0" borderId="8" xfId="0" applyNumberFormat="1" applyFont="1" applyBorder="1" applyAlignment="1" applyProtection="1">
      <alignment horizontal="right" vertical="center"/>
      <protection hidden="1"/>
    </xf>
    <xf numFmtId="167" fontId="21" fillId="0" borderId="0" xfId="0" applyNumberFormat="1" applyFont="1" applyAlignment="1" applyProtection="1">
      <alignment horizontal="right" vertical="center"/>
      <protection hidden="1"/>
    </xf>
    <xf numFmtId="167" fontId="21" fillId="0" borderId="7" xfId="0" applyNumberFormat="1" applyFont="1" applyBorder="1" applyAlignment="1" applyProtection="1">
      <alignment horizontal="right" vertical="center"/>
      <protection hidden="1"/>
    </xf>
    <xf numFmtId="167" fontId="79" fillId="0" borderId="0" xfId="0" applyNumberFormat="1" applyFont="1" applyAlignment="1" applyProtection="1">
      <alignment horizontal="right" vertical="center"/>
      <protection hidden="1"/>
    </xf>
    <xf numFmtId="167" fontId="22" fillId="0" borderId="7" xfId="0" applyNumberFormat="1" applyFont="1" applyBorder="1" applyAlignment="1" applyProtection="1">
      <alignment horizontal="right" vertical="center"/>
      <protection hidden="1"/>
    </xf>
    <xf numFmtId="187" fontId="21" fillId="0" borderId="13" xfId="0" applyNumberFormat="1" applyFont="1" applyBorder="1" applyAlignment="1" applyProtection="1">
      <alignment horizontal="right" vertical="center"/>
      <protection hidden="1"/>
    </xf>
    <xf numFmtId="167" fontId="92" fillId="2" borderId="12" xfId="0" applyNumberFormat="1" applyFont="1" applyFill="1" applyBorder="1" applyAlignment="1" applyProtection="1">
      <alignment horizontal="right" vertical="center"/>
      <protection hidden="1"/>
    </xf>
    <xf numFmtId="167" fontId="98" fillId="0" borderId="7" xfId="0" applyNumberFormat="1" applyFont="1" applyBorder="1" applyAlignment="1" applyProtection="1">
      <alignment horizontal="right" vertical="center"/>
      <protection hidden="1"/>
    </xf>
    <xf numFmtId="167" fontId="98" fillId="0" borderId="8" xfId="0" applyNumberFormat="1" applyFont="1" applyBorder="1" applyAlignment="1" applyProtection="1">
      <alignment horizontal="right" vertical="center"/>
      <protection hidden="1"/>
    </xf>
    <xf numFmtId="167" fontId="81" fillId="0" borderId="0" xfId="0" applyNumberFormat="1" applyFont="1" applyAlignment="1" applyProtection="1">
      <alignment horizontal="right" vertical="center"/>
      <protection hidden="1"/>
    </xf>
    <xf numFmtId="167" fontId="81" fillId="0" borderId="7" xfId="0" applyNumberFormat="1" applyFont="1" applyBorder="1" applyAlignment="1" applyProtection="1">
      <alignment horizontal="right" vertical="center"/>
      <protection hidden="1"/>
    </xf>
    <xf numFmtId="167" fontId="82" fillId="2" borderId="11" xfId="0" applyNumberFormat="1" applyFont="1" applyFill="1" applyBorder="1" applyAlignment="1" applyProtection="1">
      <alignment horizontal="right" vertical="center"/>
      <protection hidden="1"/>
    </xf>
    <xf numFmtId="167" fontId="82" fillId="2" borderId="13" xfId="0" applyNumberFormat="1" applyFont="1" applyFill="1" applyBorder="1" applyAlignment="1" applyProtection="1">
      <alignment horizontal="right" vertical="center"/>
      <protection hidden="1"/>
    </xf>
    <xf numFmtId="0" fontId="99" fillId="0" borderId="0" xfId="0" applyFont="1" applyAlignment="1">
      <alignment vertical="center"/>
    </xf>
    <xf numFmtId="0" fontId="99" fillId="0" borderId="0" xfId="0" applyFont="1" applyAlignment="1" applyProtection="1">
      <alignment vertical="center"/>
      <protection hidden="1"/>
    </xf>
    <xf numFmtId="0" fontId="88" fillId="0" borderId="0" xfId="0" applyFont="1" applyAlignment="1">
      <alignment horizontal="center" vertical="center"/>
    </xf>
    <xf numFmtId="0" fontId="19" fillId="2" borderId="11" xfId="0" applyFont="1" applyFill="1" applyBorder="1" applyAlignment="1" applyProtection="1">
      <alignment horizontal="center" vertical="center"/>
      <protection hidden="1"/>
    </xf>
    <xf numFmtId="0" fontId="19" fillId="2" borderId="12" xfId="0" applyFont="1" applyFill="1" applyBorder="1" applyAlignment="1" applyProtection="1">
      <alignment horizontal="center" vertical="center"/>
      <protection hidden="1"/>
    </xf>
    <xf numFmtId="0" fontId="19" fillId="2" borderId="13" xfId="0" applyFont="1" applyFill="1" applyBorder="1" applyAlignment="1" applyProtection="1">
      <alignment horizontal="center" vertical="center"/>
      <protection hidden="1"/>
    </xf>
    <xf numFmtId="0" fontId="21" fillId="2" borderId="12" xfId="0" applyFont="1" applyFill="1" applyBorder="1" applyAlignment="1" applyProtection="1">
      <alignment horizontal="center" vertical="center"/>
      <protection hidden="1"/>
    </xf>
    <xf numFmtId="0" fontId="21" fillId="2" borderId="13" xfId="0" applyFont="1" applyFill="1" applyBorder="1" applyAlignment="1" applyProtection="1">
      <alignment horizontal="center" vertical="center"/>
      <protection hidden="1"/>
    </xf>
    <xf numFmtId="0" fontId="21" fillId="2" borderId="17" xfId="0" applyFont="1" applyFill="1" applyBorder="1" applyAlignment="1" applyProtection="1">
      <alignment horizontal="center" vertical="center"/>
      <protection hidden="1"/>
    </xf>
    <xf numFmtId="0" fontId="21" fillId="2" borderId="18" xfId="0" applyFont="1" applyFill="1" applyBorder="1" applyAlignment="1" applyProtection="1">
      <alignment horizontal="center" vertical="center"/>
      <protection hidden="1"/>
    </xf>
    <xf numFmtId="0" fontId="19" fillId="2" borderId="17" xfId="0" applyFont="1" applyFill="1" applyBorder="1" applyAlignment="1" applyProtection="1">
      <alignment horizontal="center" vertical="center" wrapText="1"/>
      <protection hidden="1"/>
    </xf>
    <xf numFmtId="0" fontId="19" fillId="2" borderId="18" xfId="0" applyFont="1" applyFill="1" applyBorder="1" applyAlignment="1" applyProtection="1">
      <alignment horizontal="center" vertical="center" wrapText="1"/>
      <protection hidden="1"/>
    </xf>
    <xf numFmtId="4" fontId="84" fillId="45" borderId="63" xfId="0" applyNumberFormat="1" applyFont="1" applyFill="1" applyBorder="1" applyAlignment="1" applyProtection="1">
      <alignment horizontal="center" vertical="center"/>
      <protection hidden="1"/>
    </xf>
    <xf numFmtId="4" fontId="84" fillId="45" borderId="58" xfId="0" applyNumberFormat="1" applyFont="1" applyFill="1" applyBorder="1" applyAlignment="1" applyProtection="1">
      <alignment horizontal="center" vertical="center"/>
      <protection hidden="1"/>
    </xf>
    <xf numFmtId="3" fontId="84" fillId="45" borderId="45" xfId="0" applyNumberFormat="1" applyFont="1" applyFill="1" applyBorder="1" applyAlignment="1" applyProtection="1">
      <alignment horizontal="center" vertical="center" wrapText="1"/>
      <protection hidden="1"/>
    </xf>
    <xf numFmtId="3" fontId="84" fillId="45" borderId="38" xfId="0" applyNumberFormat="1" applyFont="1" applyFill="1" applyBorder="1" applyAlignment="1" applyProtection="1">
      <alignment horizontal="center" vertical="center" wrapText="1"/>
      <protection hidden="1"/>
    </xf>
    <xf numFmtId="3" fontId="84" fillId="45" borderId="40" xfId="0" applyNumberFormat="1" applyFont="1" applyFill="1" applyBorder="1" applyAlignment="1" applyProtection="1">
      <alignment horizontal="center" vertical="center" wrapText="1"/>
      <protection hidden="1"/>
    </xf>
    <xf numFmtId="3" fontId="84" fillId="45" borderId="46" xfId="0" applyNumberFormat="1" applyFont="1" applyFill="1" applyBorder="1" applyAlignment="1" applyProtection="1">
      <alignment horizontal="center" vertical="center" wrapText="1"/>
      <protection hidden="1"/>
    </xf>
    <xf numFmtId="3" fontId="84" fillId="45" borderId="47" xfId="0" applyNumberFormat="1" applyFont="1" applyFill="1" applyBorder="1" applyAlignment="1" applyProtection="1">
      <alignment horizontal="center" vertical="center" wrapText="1"/>
      <protection hidden="1"/>
    </xf>
    <xf numFmtId="3" fontId="84" fillId="45" borderId="49" xfId="0" applyNumberFormat="1" applyFont="1" applyFill="1" applyBorder="1" applyAlignment="1" applyProtection="1">
      <alignment horizontal="center" vertical="center" wrapText="1"/>
      <protection hidden="1"/>
    </xf>
    <xf numFmtId="3" fontId="84" fillId="45" borderId="52" xfId="0" applyNumberFormat="1" applyFont="1" applyFill="1" applyBorder="1" applyAlignment="1" applyProtection="1">
      <alignment horizontal="center" vertical="center" wrapText="1"/>
      <protection hidden="1"/>
    </xf>
    <xf numFmtId="167" fontId="87" fillId="44" borderId="0" xfId="0" applyNumberFormat="1" applyFont="1" applyFill="1" applyAlignment="1" applyProtection="1">
      <alignment horizontal="center" vertical="center"/>
      <protection hidden="1"/>
    </xf>
    <xf numFmtId="193" fontId="84" fillId="44" borderId="0" xfId="0" applyNumberFormat="1" applyFont="1" applyFill="1" applyAlignment="1" applyProtection="1">
      <alignment horizontal="center" vertical="center"/>
      <protection hidden="1"/>
    </xf>
    <xf numFmtId="4" fontId="84" fillId="44" borderId="64" xfId="0" applyNumberFormat="1" applyFont="1" applyFill="1" applyBorder="1" applyAlignment="1" applyProtection="1">
      <alignment horizontal="left" vertical="center"/>
      <protection hidden="1"/>
    </xf>
    <xf numFmtId="167" fontId="84" fillId="44" borderId="65" xfId="0" applyNumberFormat="1" applyFont="1" applyFill="1" applyBorder="1" applyAlignment="1" applyProtection="1">
      <alignment horizontal="right" vertical="center"/>
      <protection hidden="1"/>
    </xf>
    <xf numFmtId="4" fontId="83" fillId="44" borderId="66" xfId="0" applyNumberFormat="1" applyFont="1" applyFill="1" applyBorder="1" applyAlignment="1" applyProtection="1">
      <alignment horizontal="center" vertical="center"/>
      <protection hidden="1"/>
    </xf>
    <xf numFmtId="3" fontId="83" fillId="44" borderId="66" xfId="0" applyNumberFormat="1" applyFont="1" applyFill="1" applyBorder="1" applyAlignment="1" applyProtection="1">
      <alignment horizontal="right" vertical="center"/>
      <protection hidden="1"/>
    </xf>
    <xf numFmtId="3" fontId="83" fillId="44" borderId="67" xfId="0" applyNumberFormat="1" applyFont="1" applyFill="1" applyBorder="1" applyAlignment="1" applyProtection="1">
      <alignment horizontal="right" vertical="center"/>
      <protection hidden="1"/>
    </xf>
    <xf numFmtId="4" fontId="83" fillId="44" borderId="66" xfId="0" applyNumberFormat="1" applyFont="1" applyFill="1" applyBorder="1" applyAlignment="1" applyProtection="1">
      <alignment horizontal="left" vertical="center"/>
      <protection hidden="1"/>
    </xf>
    <xf numFmtId="4" fontId="83" fillId="44" borderId="65" xfId="0" applyNumberFormat="1" applyFont="1" applyFill="1" applyBorder="1" applyAlignment="1" applyProtection="1">
      <alignment horizontal="center" vertical="center"/>
      <protection hidden="1"/>
    </xf>
    <xf numFmtId="3" fontId="83" fillId="44" borderId="66" xfId="0" applyNumberFormat="1" applyFont="1" applyFill="1" applyBorder="1" applyAlignment="1" applyProtection="1">
      <alignment vertical="center"/>
      <protection hidden="1"/>
    </xf>
    <xf numFmtId="3" fontId="83" fillId="44" borderId="66" xfId="0" applyNumberFormat="1" applyFont="1" applyFill="1" applyBorder="1" applyAlignment="1" applyProtection="1">
      <alignment horizontal="center" vertical="center"/>
      <protection hidden="1"/>
    </xf>
    <xf numFmtId="167" fontId="84" fillId="0" borderId="67" xfId="0" applyNumberFormat="1" applyFont="1" applyBorder="1" applyAlignment="1" applyProtection="1">
      <alignment horizontal="right" vertical="center"/>
      <protection hidden="1"/>
    </xf>
    <xf numFmtId="167" fontId="84" fillId="44" borderId="68" xfId="0" applyNumberFormat="1" applyFont="1" applyFill="1" applyBorder="1" applyAlignment="1" applyProtection="1">
      <alignment horizontal="right" vertical="center" indent="1"/>
      <protection hidden="1"/>
    </xf>
    <xf numFmtId="189" fontId="83" fillId="44" borderId="66" xfId="0" applyNumberFormat="1" applyFont="1" applyFill="1" applyBorder="1" applyAlignment="1" applyProtection="1">
      <alignment horizontal="center" vertical="center"/>
      <protection hidden="1"/>
    </xf>
    <xf numFmtId="167" fontId="84" fillId="44" borderId="67" xfId="0" applyNumberFormat="1" applyFont="1" applyFill="1" applyBorder="1" applyAlignment="1" applyProtection="1">
      <alignment horizontal="right" vertical="center"/>
      <protection hidden="1"/>
    </xf>
    <xf numFmtId="3" fontId="83" fillId="0" borderId="0" xfId="0" applyNumberFormat="1" applyFont="1" applyAlignment="1" applyProtection="1">
      <alignment horizontal="left" vertical="center"/>
      <protection hidden="1"/>
    </xf>
    <xf numFmtId="181" fontId="83" fillId="44" borderId="0" xfId="0" applyNumberFormat="1" applyFont="1" applyFill="1" applyAlignment="1" applyProtection="1">
      <alignment horizontal="left" vertical="center"/>
      <protection hidden="1"/>
    </xf>
    <xf numFmtId="188" fontId="83" fillId="44" borderId="66" xfId="0" applyNumberFormat="1" applyFont="1" applyFill="1" applyBorder="1" applyAlignment="1" applyProtection="1">
      <alignment horizontal="right" vertical="center"/>
      <protection hidden="1"/>
    </xf>
    <xf numFmtId="167" fontId="84" fillId="44" borderId="69" xfId="0" applyNumberFormat="1" applyFont="1" applyFill="1" applyBorder="1" applyAlignment="1" applyProtection="1">
      <alignment horizontal="right" vertical="center"/>
      <protection hidden="1"/>
    </xf>
    <xf numFmtId="4" fontId="83" fillId="44" borderId="70" xfId="0" applyNumberFormat="1" applyFont="1" applyFill="1" applyBorder="1" applyAlignment="1" applyProtection="1">
      <alignment horizontal="center" vertical="center"/>
      <protection hidden="1"/>
    </xf>
    <xf numFmtId="194" fontId="83" fillId="44" borderId="70" xfId="0" applyNumberFormat="1" applyFont="1" applyFill="1" applyBorder="1" applyAlignment="1" applyProtection="1">
      <alignment horizontal="right" vertical="center"/>
      <protection hidden="1"/>
    </xf>
    <xf numFmtId="3" fontId="83" fillId="44" borderId="71" xfId="0" applyNumberFormat="1" applyFont="1" applyFill="1" applyBorder="1" applyAlignment="1" applyProtection="1">
      <alignment horizontal="right" vertical="center"/>
      <protection hidden="1"/>
    </xf>
    <xf numFmtId="4" fontId="83" fillId="46" borderId="70" xfId="0" applyNumberFormat="1" applyFont="1" applyFill="1" applyBorder="1" applyAlignment="1" applyProtection="1">
      <alignment horizontal="left" vertical="center"/>
      <protection hidden="1"/>
    </xf>
    <xf numFmtId="4" fontId="83" fillId="46" borderId="69" xfId="0" applyNumberFormat="1" applyFont="1" applyFill="1" applyBorder="1" applyAlignment="1" applyProtection="1">
      <alignment horizontal="center" vertical="center"/>
      <protection hidden="1"/>
    </xf>
    <xf numFmtId="3" fontId="83" fillId="46" borderId="70" xfId="0" applyNumberFormat="1" applyFont="1" applyFill="1" applyBorder="1" applyAlignment="1" applyProtection="1">
      <alignment vertical="center"/>
      <protection hidden="1"/>
    </xf>
    <xf numFmtId="3" fontId="83" fillId="46" borderId="70" xfId="0" applyNumberFormat="1" applyFont="1" applyFill="1" applyBorder="1" applyAlignment="1" applyProtection="1">
      <alignment horizontal="center" vertical="center"/>
      <protection hidden="1"/>
    </xf>
    <xf numFmtId="3" fontId="83" fillId="46" borderId="70" xfId="0" applyNumberFormat="1" applyFont="1" applyFill="1" applyBorder="1" applyAlignment="1" applyProtection="1">
      <alignment horizontal="right" vertical="center"/>
      <protection hidden="1"/>
    </xf>
    <xf numFmtId="167" fontId="84" fillId="46" borderId="71" xfId="0" applyNumberFormat="1" applyFont="1" applyFill="1" applyBorder="1" applyAlignment="1" applyProtection="1">
      <alignment horizontal="right" vertical="center"/>
      <protection hidden="1"/>
    </xf>
    <xf numFmtId="167" fontId="84" fillId="46" borderId="69" xfId="0" applyNumberFormat="1" applyFont="1" applyFill="1" applyBorder="1" applyAlignment="1" applyProtection="1">
      <alignment horizontal="right" vertical="center"/>
      <protection hidden="1"/>
    </xf>
    <xf numFmtId="4" fontId="83" fillId="46" borderId="70" xfId="0" applyNumberFormat="1" applyFont="1" applyFill="1" applyBorder="1" applyAlignment="1" applyProtection="1">
      <alignment horizontal="center" vertical="center"/>
      <protection hidden="1"/>
    </xf>
    <xf numFmtId="190" fontId="83" fillId="46" borderId="70" xfId="0" applyNumberFormat="1" applyFont="1" applyFill="1" applyBorder="1" applyAlignment="1" applyProtection="1">
      <alignment horizontal="right" vertical="center"/>
      <protection hidden="1"/>
    </xf>
    <xf numFmtId="3" fontId="83" fillId="46" borderId="71" xfId="0" applyNumberFormat="1" applyFont="1" applyFill="1" applyBorder="1" applyAlignment="1" applyProtection="1">
      <alignment horizontal="right" vertical="center"/>
      <protection hidden="1"/>
    </xf>
    <xf numFmtId="4" fontId="84" fillId="44" borderId="66" xfId="0" applyNumberFormat="1" applyFont="1" applyFill="1" applyBorder="1" applyAlignment="1" applyProtection="1">
      <alignment horizontal="center" vertical="center"/>
      <protection hidden="1"/>
    </xf>
    <xf numFmtId="3" fontId="84" fillId="44" borderId="66" xfId="0" applyNumberFormat="1" applyFont="1" applyFill="1" applyBorder="1" applyAlignment="1" applyProtection="1">
      <alignment horizontal="right" vertical="center"/>
      <protection hidden="1"/>
    </xf>
    <xf numFmtId="3" fontId="84" fillId="44" borderId="67" xfId="0" applyNumberFormat="1" applyFont="1" applyFill="1" applyBorder="1" applyAlignment="1" applyProtection="1">
      <alignment horizontal="right" vertical="center"/>
      <protection hidden="1"/>
    </xf>
    <xf numFmtId="4" fontId="84" fillId="44" borderId="66" xfId="0" applyNumberFormat="1" applyFont="1" applyFill="1" applyBorder="1" applyAlignment="1" applyProtection="1">
      <alignment horizontal="left" vertical="center"/>
      <protection hidden="1"/>
    </xf>
    <xf numFmtId="4" fontId="84" fillId="44" borderId="65" xfId="0" applyNumberFormat="1" applyFont="1" applyFill="1" applyBorder="1" applyAlignment="1" applyProtection="1">
      <alignment horizontal="center" vertical="center"/>
      <protection hidden="1"/>
    </xf>
    <xf numFmtId="3" fontId="84" fillId="44" borderId="66" xfId="0" applyNumberFormat="1" applyFont="1" applyFill="1" applyBorder="1" applyAlignment="1" applyProtection="1">
      <alignment vertical="center"/>
      <protection hidden="1"/>
    </xf>
    <xf numFmtId="3" fontId="84" fillId="44" borderId="66" xfId="0" applyNumberFormat="1" applyFont="1" applyFill="1" applyBorder="1" applyAlignment="1" applyProtection="1">
      <alignment horizontal="center" vertical="center"/>
      <protection hidden="1"/>
    </xf>
  </cellXfs>
  <cellStyles count="317">
    <cellStyle name="0_mezer" xfId="125" xr:uid="{526DE7DA-79B0-4CD8-ADD6-990D3AB8DC13}"/>
    <cellStyle name="0_mezer_Tabulky_FV" xfId="126" xr:uid="{4821F006-3945-443D-8559-6C6C99C03E20}"/>
    <cellStyle name="0_mezer_Tabulky_FV_web" xfId="127" xr:uid="{A43D7D7D-8605-4817-A9C0-EF74169CC11A}"/>
    <cellStyle name="1_mezera" xfId="128" xr:uid="{6E8F5E28-0C72-4010-9E4F-5777213F7F5D}"/>
    <cellStyle name="2_mezery" xfId="129" xr:uid="{CE766BD1-A1F6-4C80-B4BA-B4586CF71E44}"/>
    <cellStyle name="2_mezeryT" xfId="130" xr:uid="{A217BFB7-86B8-448D-8DA2-BC494402FA4B}"/>
    <cellStyle name="20 % – Zvýraznění1" xfId="131" xr:uid="{BFEA5602-E154-4128-879A-79F13E3CC21A}"/>
    <cellStyle name="20 % – Zvýraznění2" xfId="132" xr:uid="{A02D8070-D062-4547-8AE5-360885A1A379}"/>
    <cellStyle name="20 % – Zvýraznění3" xfId="133" xr:uid="{9E93BBAD-5D48-4240-A282-63F88D510C73}"/>
    <cellStyle name="20 % – Zvýraznění4" xfId="134" xr:uid="{49122AC2-E561-47E2-8E99-5A3DBF04308D}"/>
    <cellStyle name="20 % – Zvýraznění5" xfId="135" xr:uid="{426DFE85-F77E-488D-96BE-5C618E63861A}"/>
    <cellStyle name="20 % – Zvýraznění6" xfId="136" xr:uid="{1C3EB898-78F9-45C3-9F82-30E99E5CDFD0}"/>
    <cellStyle name="20% - Accent1" xfId="137" xr:uid="{D72BC9F8-1CC5-4379-915B-C25E8A90747B}"/>
    <cellStyle name="20% - Accent2" xfId="138" xr:uid="{FFE17989-7174-49DD-80E9-D71D32BD73C9}"/>
    <cellStyle name="20% - Accent3" xfId="139" xr:uid="{2D83DCEE-6E54-4D97-A789-FAD43411AE0D}"/>
    <cellStyle name="20% - Accent4" xfId="140" xr:uid="{1DEC240F-DD47-46F8-BD39-D3FA2A01B1B0}"/>
    <cellStyle name="20% - Accent5" xfId="141" xr:uid="{3F1F6F40-732B-4205-BF77-D8D6AF6901EC}"/>
    <cellStyle name="20% - Accent6" xfId="142" xr:uid="{89835DC8-61F9-4B69-B27D-39446E32324A}"/>
    <cellStyle name="3_mezery" xfId="143" xr:uid="{004A414F-9738-4CE7-8AF9-9F9970DD5277}"/>
    <cellStyle name="40 % – Zvýraznění1" xfId="144" xr:uid="{28D66F50-F0B3-46E1-B9C8-5EDEF7292DDC}"/>
    <cellStyle name="40 % – Zvýraznění1 2" xfId="308" xr:uid="{CACE9358-3AC1-4A08-A01E-70168DD0F91E}"/>
    <cellStyle name="40 % – Zvýraznění2" xfId="145" xr:uid="{4DA4D6A7-0C59-4933-B3F2-219E8027D1E0}"/>
    <cellStyle name="40 % – Zvýraznění3" xfId="146" xr:uid="{98D2CB6F-7458-400A-8019-3FB64F56BA90}"/>
    <cellStyle name="40 % – Zvýraznění4" xfId="147" xr:uid="{AE74CDDA-9341-43DD-B9FE-6E4149A3829A}"/>
    <cellStyle name="40 % – Zvýraznění5" xfId="148" xr:uid="{AB84C04D-6B6E-4663-9BA6-B9DA9E416B9A}"/>
    <cellStyle name="40 % – Zvýraznění6" xfId="149" xr:uid="{684D0A6B-464E-421E-91F3-A49F66EF67C0}"/>
    <cellStyle name="40% - Accent1" xfId="150" xr:uid="{399DB5FA-1D4D-421A-A8A1-9E119BC876DC}"/>
    <cellStyle name="40% - Accent2" xfId="151" xr:uid="{BD16028C-9F05-468D-A5D4-EEB4CA7F6C6D}"/>
    <cellStyle name="40% - Accent3" xfId="152" xr:uid="{36FAC9AF-DDE4-4697-94D5-8A6F3FC4822F}"/>
    <cellStyle name="40% - Accent4" xfId="153" xr:uid="{55A7FB5C-3F18-45F1-807C-940A706FA763}"/>
    <cellStyle name="40% - Accent5" xfId="154" xr:uid="{27F44CA7-5832-413A-8309-027F42E72450}"/>
    <cellStyle name="40% - Accent6" xfId="155" xr:uid="{AE4C0DB5-7265-469C-BE0B-FFFCF736C4F0}"/>
    <cellStyle name="60 % – Zvýraznění1" xfId="156" xr:uid="{D81A7DA4-A0FD-493E-8468-4223FEF53ACE}"/>
    <cellStyle name="60 % – Zvýraznění2" xfId="157" xr:uid="{7523F371-2009-480B-84F5-8BA368F44C72}"/>
    <cellStyle name="60 % – Zvýraznění3" xfId="158" xr:uid="{77DFEE8A-27BC-4535-AE80-D7538BB56F38}"/>
    <cellStyle name="60 % – Zvýraznění4" xfId="159" xr:uid="{FE1A6918-6AB0-44F5-810E-937635535C82}"/>
    <cellStyle name="60 % – Zvýraznění5" xfId="160" xr:uid="{005C7D05-B6C6-4A85-95A3-AD39C4172E95}"/>
    <cellStyle name="60 % – Zvýraznění6" xfId="161" xr:uid="{C8ED4D08-8DE1-45A6-BBBD-6A6BA8DEC973}"/>
    <cellStyle name="60% - Accent1" xfId="162" xr:uid="{2E73710A-9BA4-4E56-A8CA-130A023F2615}"/>
    <cellStyle name="60% - Accent2" xfId="163" xr:uid="{F4BDF9AB-23D6-4EB9-9E1E-D06E29B0DB94}"/>
    <cellStyle name="60% - Accent3" xfId="164" xr:uid="{6B07A31E-9CCD-4A79-8452-F0A84B645961}"/>
    <cellStyle name="60% - Accent4" xfId="165" xr:uid="{BC653389-41AD-4B2D-98BA-5D8B1BDF9B90}"/>
    <cellStyle name="60% - Accent5" xfId="166" xr:uid="{891C411C-A1A8-4A38-9FBE-07CDDBC8F426}"/>
    <cellStyle name="60% - Accent6" xfId="167" xr:uid="{A58DF873-E284-4B7E-88DB-94602EBB3941}"/>
    <cellStyle name="Accent1" xfId="168" xr:uid="{2B10332F-4A40-4B9A-A61A-DC88AD5F3586}"/>
    <cellStyle name="Accent1 - 20%" xfId="169" xr:uid="{716D0BBF-907A-4458-968E-E03B1054BCEC}"/>
    <cellStyle name="Accent1 - 40%" xfId="170" xr:uid="{01DE6BDF-E3B2-46FA-9733-400B61AA8DA7}"/>
    <cellStyle name="Accent1 - 60%" xfId="171" xr:uid="{088A3B0E-F6CC-4735-8018-850C826F3E7D}"/>
    <cellStyle name="Accent2" xfId="172" xr:uid="{C2CFF32A-ACD6-4CA5-9410-B241443A01FD}"/>
    <cellStyle name="Accent2 - 20%" xfId="173" xr:uid="{F7BEC8B3-9E5D-4608-9CFF-444D57ED843F}"/>
    <cellStyle name="Accent2 - 40%" xfId="174" xr:uid="{BEDD6679-788D-4A62-B068-4445BE248A92}"/>
    <cellStyle name="Accent2 - 60%" xfId="175" xr:uid="{55E20C46-E65E-425E-A6E9-CD454E0F7384}"/>
    <cellStyle name="Accent3" xfId="176" xr:uid="{FCAAECB5-C3A2-4AD0-ADC3-E0535B555342}"/>
    <cellStyle name="Accent3 - 20%" xfId="177" xr:uid="{78CA02AC-4621-4CAA-9E27-40BE82255436}"/>
    <cellStyle name="Accent3 - 40%" xfId="178" xr:uid="{700A98A1-06CA-4791-9793-BD38AE5349EA}"/>
    <cellStyle name="Accent3 - 60%" xfId="179" xr:uid="{6125642B-0C2F-4D48-8D5F-7B0ACAD0396D}"/>
    <cellStyle name="Accent4" xfId="180" xr:uid="{988CFDC8-D78A-4CD5-BBCB-3DAFE2AF9A7A}"/>
    <cellStyle name="Accent4 - 20%" xfId="181" xr:uid="{C1786B08-495C-4C5D-8FE9-7E09C45AFD35}"/>
    <cellStyle name="Accent4 - 40%" xfId="182" xr:uid="{D43DF037-DD9A-4386-8960-2BCD575241A2}"/>
    <cellStyle name="Accent4 - 60%" xfId="183" xr:uid="{4EA7C57E-CEAB-4E1C-8F8A-F7D16198607F}"/>
    <cellStyle name="Accent5" xfId="184" xr:uid="{2AF7C323-720B-4768-A4D7-B1835E03507A}"/>
    <cellStyle name="Accent5 - 20%" xfId="185" xr:uid="{61CA82B7-E57F-430E-9F86-861E85F40AEE}"/>
    <cellStyle name="Accent5 - 40%" xfId="186" xr:uid="{24B45FFB-A49F-48C2-AA64-9BF06C51AEEF}"/>
    <cellStyle name="Accent5 - 60%" xfId="187" xr:uid="{AADBB5C0-1639-4538-9738-40C881C02419}"/>
    <cellStyle name="Accent6" xfId="188" xr:uid="{C9B3C229-3621-4396-89CD-C9CCD5A0C866}"/>
    <cellStyle name="Accent6 - 20%" xfId="189" xr:uid="{EE8BB20C-04A8-4185-A448-F8D2AD597EE2}"/>
    <cellStyle name="Accent6 - 40%" xfId="190" xr:uid="{340B243E-90B0-4D3A-9013-96CA9B90FA07}"/>
    <cellStyle name="Accent6 - 60%" xfId="191" xr:uid="{0BBF2ADD-C7E4-4464-8A23-A1C57B0E6DCA}"/>
    <cellStyle name="Bad" xfId="192" xr:uid="{46137872-D59B-4C80-B9DE-E45ABD2BCE3E}"/>
    <cellStyle name="Calculation" xfId="193" xr:uid="{18011678-4687-47B9-B4EB-E9F6E2F54FDA}"/>
    <cellStyle name="Celkem 2" xfId="81" xr:uid="{A01DD9EE-62EF-49DF-BD9D-38C7AB16C673}"/>
    <cellStyle name="Celkem 2 2" xfId="294" xr:uid="{555E1E87-A4E7-4EFE-B9AD-2F5F4D8DDD5F}"/>
    <cellStyle name="Celkem 3" xfId="92" xr:uid="{5BA80A10-2EF8-4056-813D-CE1DB5FA2CC9}"/>
    <cellStyle name="Celkem 4" xfId="93" xr:uid="{AD4F1D8A-D2C5-41F4-BD7D-B64F4D00A8EF}"/>
    <cellStyle name="Celkem 5" xfId="75" xr:uid="{3F82768D-F43F-40B5-AD01-C145EC9C8B8B}"/>
    <cellStyle name="Celkem 6" xfId="194" xr:uid="{30B1A716-2905-4921-8E72-F21B0C383946}"/>
    <cellStyle name="Comma" xfId="6" xr:uid="{D3CC12B6-9387-4BD7-9E4B-944F23E6F321}"/>
    <cellStyle name="Comma [0]" xfId="7" xr:uid="{854605DD-7ADA-475B-ADBB-A09C5108E6B6}"/>
    <cellStyle name="Comma [0] 2" xfId="35" xr:uid="{D921D38F-14C6-409F-9E37-9F5C1D50B034}"/>
    <cellStyle name="Comma [0] 3" xfId="118" xr:uid="{FDC78356-A44B-4904-A34B-4D8EF5C3C282}"/>
    <cellStyle name="Comma 2" xfId="16" xr:uid="{88E9FB02-3DA7-4A24-8729-C309C809BCDF}"/>
    <cellStyle name="Comma 3" xfId="25" xr:uid="{93E54452-88F8-4BAD-A85D-29780B412F03}"/>
    <cellStyle name="Comma 4" xfId="71" xr:uid="{AC0C61BE-6F4A-4B03-8D75-C445611AE9D4}"/>
    <cellStyle name="Comma 5" xfId="101" xr:uid="{BBC6D4FF-7730-4FE7-9367-CC6F5BFF5CFE}"/>
    <cellStyle name="Comma 6" xfId="117" xr:uid="{D0D2FE69-5736-4CFD-98EB-D5A0EAD77A51}"/>
    <cellStyle name="Comma 7" xfId="124" xr:uid="{F50B3C45-E8BA-4E99-8E2F-C7155DA84356}"/>
    <cellStyle name="Comma_K2 Makroscénář tabulky a grafy v2" xfId="309" xr:uid="{E83F3D18-662F-4F45-833C-32987F3EC31A}"/>
    <cellStyle name="Comma0" xfId="26" xr:uid="{CC2C0805-E38B-41B5-A41E-2B5B9CC3230F}"/>
    <cellStyle name="Comma0 2" xfId="102" xr:uid="{E2F7EC18-E22D-42B3-A6B8-2B0852B8F205}"/>
    <cellStyle name="Comma0 2 2" xfId="295" xr:uid="{39BEAAFA-5C5F-4B47-8B18-9073BB471CE6}"/>
    <cellStyle name="Comma0 3" xfId="195" xr:uid="{9F477843-797B-4BAE-B9FC-78481156D66C}"/>
    <cellStyle name="Currency" xfId="4" xr:uid="{A223E3CE-412C-4081-AE17-1898D20ADCCE}"/>
    <cellStyle name="Currency [0]" xfId="5" xr:uid="{06632FBE-8F84-4500-A289-93D1F90E7216}"/>
    <cellStyle name="Currency [0] 2" xfId="116" xr:uid="{9BE027F7-B6FD-4D07-BA37-A9C4CC88E40D}"/>
    <cellStyle name="Currency 2" xfId="17" xr:uid="{EE86FC94-B329-45A8-8F6C-90DD11D05A3E}"/>
    <cellStyle name="Currency 3" xfId="27" xr:uid="{15B74156-8A2B-41DE-861F-DE6048415CDB}"/>
    <cellStyle name="Currency 4" xfId="70" xr:uid="{C6A26FB9-7D37-46A1-9C82-C462344E62BD}"/>
    <cellStyle name="Currency 5" xfId="103" xr:uid="{B21A611E-7816-4AE9-AA82-178FC9AE4BAF}"/>
    <cellStyle name="Currency 6" xfId="115" xr:uid="{5AF5CBD4-707F-4613-9053-A87CC07D85EB}"/>
    <cellStyle name="Currency 7" xfId="123" xr:uid="{E8430919-F48D-41F4-AB7E-11432C098711}"/>
    <cellStyle name="Currency_K2 Makroscénář tabulky a grafy v2" xfId="310" xr:uid="{76756580-7F9B-499E-B27B-94829AB7EDFD}"/>
    <cellStyle name="Currency0" xfId="28" xr:uid="{3A1CF90D-F8C9-4612-8401-4A7C195C88B8}"/>
    <cellStyle name="Currency0 2" xfId="104" xr:uid="{630A644B-84BF-4448-A970-E1E6902FC82E}"/>
    <cellStyle name="Currency0 2 2" xfId="296" xr:uid="{624D7A2F-3766-4568-A95F-FCE7FA13CCE7}"/>
    <cellStyle name="Currency0 3" xfId="196" xr:uid="{33469381-5483-4C38-8850-BF91B9174A82}"/>
    <cellStyle name="Čárka" xfId="316" builtinId="3"/>
    <cellStyle name="Čárka 2" xfId="10" xr:uid="{7FE6B727-85DA-4E78-B7BF-C2F885C190F4}"/>
    <cellStyle name="Čárka 2 2" xfId="311" xr:uid="{4776B254-AE9C-4D83-A6AC-CC15D26386B4}"/>
    <cellStyle name="čárky 3" xfId="197" xr:uid="{DA969174-8C56-4082-A0EC-B7CE066B95D9}"/>
    <cellStyle name="Čárky bez des. míst 2" xfId="11" xr:uid="{4A5578E9-09C4-4AE0-A1CC-48CEC242BD93}"/>
    <cellStyle name="Date" xfId="18" xr:uid="{B0375CBE-E727-47E3-A2A4-CBA85559988E}"/>
    <cellStyle name="Date 2" xfId="41" xr:uid="{CD180059-7E21-483C-BF64-20153C1BA050}"/>
    <cellStyle name="Date 2 2" xfId="297" xr:uid="{71482180-CE7D-4DC5-BC08-9E6A0E3C05FC}"/>
    <cellStyle name="Date 3" xfId="105" xr:uid="{3C12A33F-FE94-483D-AE45-BC025DDAABD5}"/>
    <cellStyle name="Date 4" xfId="198" xr:uid="{B1CB8FD1-27A4-4468-A0E6-386CCF7D3EB2}"/>
    <cellStyle name="Datum" xfId="29" xr:uid="{6E1D0F28-71B8-476A-B61D-5A26F965709D}"/>
    <cellStyle name="Datum 2" xfId="82" xr:uid="{1FBA19CA-B9DF-458F-B03D-181DF0D7FEB8}"/>
    <cellStyle name="Datum 3" xfId="91" xr:uid="{B47CAA86-2867-4444-A8DA-6B90A8C165F8}"/>
    <cellStyle name="Datum 4" xfId="94" xr:uid="{02A6FE65-E993-401A-9E68-BF4A125E1733}"/>
    <cellStyle name="Datum 5" xfId="74" xr:uid="{ABDF52DD-AF90-492B-9A73-259821C394D7}"/>
    <cellStyle name="Emphasis 1" xfId="199" xr:uid="{E4DF5B73-74D0-43E3-AC8B-9324E621B031}"/>
    <cellStyle name="Emphasis 2" xfId="200" xr:uid="{3EF76CFC-D1E6-49D7-A1D3-411C71B7F7C6}"/>
    <cellStyle name="Emphasis 3" xfId="201" xr:uid="{06645336-46C9-43AD-977F-BB72FBE7478E}"/>
    <cellStyle name="Explanatory Text" xfId="202" xr:uid="{DA54DB61-75AF-4A19-AC93-96A4E40BC63D}"/>
    <cellStyle name="Finanční0" xfId="30" xr:uid="{B58E2E95-0B37-42A7-9383-92CD64C522A9}"/>
    <cellStyle name="Finanční0 2" xfId="83" xr:uid="{609D4387-5537-4F60-B250-04F1A1D7B72F}"/>
    <cellStyle name="Finanční0 3" xfId="90" xr:uid="{4466E017-649E-46D8-A830-3C09E282BAD8}"/>
    <cellStyle name="Finanční0 4" xfId="95" xr:uid="{42A37050-D607-4C87-A177-59F6FB92320A}"/>
    <cellStyle name="Finanční0 5" xfId="73" xr:uid="{38CE5F7D-7606-4330-9CAF-D9C36D161AE4}"/>
    <cellStyle name="Fixed" xfId="19" xr:uid="{19ECEE06-60E9-440F-A0D4-79458BB61B9B}"/>
    <cellStyle name="Fixed 2" xfId="42" xr:uid="{CC832C52-34A6-49CF-81BC-3CF8B3674EB5}"/>
    <cellStyle name="Fixed 2 2" xfId="298" xr:uid="{99DBAD0A-111E-41AD-B0ED-C386CF0CB803}"/>
    <cellStyle name="Fixed 3" xfId="106" xr:uid="{08B2BC24-382F-4BC0-9CAC-E3A5029C5692}"/>
    <cellStyle name="Fixed 4" xfId="203" xr:uid="{02CD6FDF-6B6B-4693-B350-6EE698EF3F1A}"/>
    <cellStyle name="Good" xfId="204" xr:uid="{322DEA57-3C59-464F-85CC-D0A8EEFF113B}"/>
    <cellStyle name="Heading 1" xfId="31" xr:uid="{286D6E44-405E-4591-BC44-1602A73E792A}"/>
    <cellStyle name="Heading 1 2" xfId="107" xr:uid="{7090FE0E-16ED-47FB-A1BC-E931C556CC54}"/>
    <cellStyle name="Heading 1 3" xfId="205" xr:uid="{6A2B666E-A357-45F2-A4E8-8CD4C1CADF58}"/>
    <cellStyle name="Heading 2" xfId="32" xr:uid="{55D6762D-0EF0-4552-9848-3D16BC0B9339}"/>
    <cellStyle name="Heading 2 2" xfId="108" xr:uid="{C20367BE-3160-4B65-8909-36144227A252}"/>
    <cellStyle name="Heading 2 3" xfId="206" xr:uid="{210A6D11-D85E-49E5-A761-39F41C1B9F50}"/>
    <cellStyle name="Heading 3" xfId="207" xr:uid="{5D128F07-ECA5-4FF9-93B1-8FF43BE28815}"/>
    <cellStyle name="Heading 4" xfId="208" xr:uid="{9C90E5BB-A71A-41A1-946A-6A274E506917}"/>
    <cellStyle name="Heading1" xfId="20" xr:uid="{6C0010B3-34F1-42BC-9A6B-27E3124B9BDD}"/>
    <cellStyle name="Heading1 2" xfId="109" xr:uid="{A33B2FD9-6008-42F5-9A08-900F50C10481}"/>
    <cellStyle name="Heading1 3" xfId="209" xr:uid="{4683BA89-C265-4896-AB9C-7B364C30B0E3}"/>
    <cellStyle name="Heading2" xfId="21" xr:uid="{AC4A4B6D-49E7-414E-AD33-99F96C57655A}"/>
    <cellStyle name="Heading2 2" xfId="110" xr:uid="{C861548A-54DC-4955-831E-824C8A764FB6}"/>
    <cellStyle name="Heading2 3" xfId="210" xr:uid="{D4723D5D-384C-48AD-B7BC-ACA0AC9156D4}"/>
    <cellStyle name="Hyperlink" xfId="8" xr:uid="{962E6E6A-06BA-48E6-907D-56D90B0D4D99}"/>
    <cellStyle name="Hypertextový odkaz" xfId="9" xr:uid="{E051B9AE-4B64-4F5C-82F1-EB9F5E86C8FA}"/>
    <cellStyle name="Hypertextový odkaz 10" xfId="211" xr:uid="{7B9D7C9D-4E11-4DC4-8A99-FCB0DBC31626}"/>
    <cellStyle name="Hypertextový odkaz 2" xfId="37" xr:uid="{19193D19-1C38-4ACE-BADE-9168A1B42B5D}"/>
    <cellStyle name="Hypertextový odkaz 2 2" xfId="52" xr:uid="{05178893-179C-4033-B9F7-FDCD6D7CD95B}"/>
    <cellStyle name="Hypertextový odkaz 2 3" xfId="293" xr:uid="{C72036D0-F10E-46F2-A28E-EA5ABF9668F3}"/>
    <cellStyle name="Hypertextový odkaz 3" xfId="54" xr:uid="{01AEC110-1482-4547-888A-128457C17DDA}"/>
    <cellStyle name="Hypertextový odkaz 4" xfId="57" xr:uid="{AD339C39-3744-448E-990A-B42617ACB169}"/>
    <cellStyle name="Hypertextový odkaz 5" xfId="60" xr:uid="{4FD11B4E-4B59-4349-A731-76E3C951FFA7}"/>
    <cellStyle name="Hypertextový odkaz 6" xfId="64" xr:uid="{28147FBB-AC0F-4A24-890D-41BA938C8CCD}"/>
    <cellStyle name="Hypertextový odkaz 7" xfId="67" xr:uid="{44AA7EF5-AA00-4988-87A6-F4FDC52A7D5B}"/>
    <cellStyle name="Hypertextový odkaz 8" xfId="69" xr:uid="{80AABD8D-A5B8-45F7-AA57-B60EA361D849}"/>
    <cellStyle name="Hypertextový odkaz 9" xfId="49" xr:uid="{DDD99217-E711-4F34-924B-E1B495883534}"/>
    <cellStyle name="Check Cell" xfId="212" xr:uid="{EC7F2BF5-714C-4922-B4BD-E86885A7EAC5}"/>
    <cellStyle name="Chybně" xfId="213" xr:uid="{D2B13FFB-EA10-4B7C-8954-559C25ABD643}"/>
    <cellStyle name="Input" xfId="214" xr:uid="{6D20C48B-8CFF-45E9-B245-75ADE6703A1E}"/>
    <cellStyle name="Kč" xfId="299" xr:uid="{3B978272-4BDA-4CA1-9D39-3A80976D2909}"/>
    <cellStyle name="Kontrolní buňka 2" xfId="215" xr:uid="{A296FB5E-39FA-48F2-8978-9919CFDC3B07}"/>
    <cellStyle name="Linked Cell" xfId="216" xr:uid="{505D9688-2E1B-4E8C-B23A-FD81114D7B20}"/>
    <cellStyle name="LO" xfId="300" xr:uid="{48B6E55D-2C44-4C06-A884-73EAEE230167}"/>
    <cellStyle name="Měna 2" xfId="12" xr:uid="{CD457E40-1E1F-42E9-BF10-23CE4424EB48}"/>
    <cellStyle name="Měna0" xfId="33" xr:uid="{AAD0AB45-8B34-451C-B725-575A481103D7}"/>
    <cellStyle name="Měna0 2" xfId="84" xr:uid="{998962E2-41E8-4809-B2A9-606BEC20EFB1}"/>
    <cellStyle name="Měna0 3" xfId="89" xr:uid="{56ECEDD7-53E3-4987-BFFB-D3BF3161186C}"/>
    <cellStyle name="Měna0 4" xfId="96" xr:uid="{48A38948-2430-4962-B460-90F2B1FF58C2}"/>
    <cellStyle name="Měna0 5" xfId="72" xr:uid="{298F3657-6FBB-4BC3-B3B0-D4F6ED2D1D2C}"/>
    <cellStyle name="Měna0 6" xfId="217" xr:uid="{E124DEE7-159E-480D-BF81-602453F58A64}"/>
    <cellStyle name="Měny bez des. míst 2" xfId="13" xr:uid="{A21D0A6B-736F-44CE-B658-0B061114B1BF}"/>
    <cellStyle name="nadpis" xfId="218" xr:uid="{CF1E9526-0F10-4DDB-806F-5383F26E3CEA}"/>
    <cellStyle name="Nadpis 1 2" xfId="219" xr:uid="{AE4BE08C-5462-4114-9245-0936A79176FE}"/>
    <cellStyle name="Nadpis 2 2" xfId="220" xr:uid="{BB27673D-D0B8-4792-9CD0-69FDC0E64651}"/>
    <cellStyle name="Nadpis 3 2" xfId="221" xr:uid="{8BB5352A-F38F-4F70-9847-285B8BBE1C19}"/>
    <cellStyle name="Nadpis 4 2" xfId="222" xr:uid="{F35B148E-9D5F-4C36-8820-1AB0B4C6CC8E}"/>
    <cellStyle name="Název 2" xfId="223" xr:uid="{920F0B10-A933-44C9-B604-2880C32435D9}"/>
    <cellStyle name="Neutral" xfId="224" xr:uid="{E4D24DE5-32AE-4738-B4C8-2AF63B2C28EC}"/>
    <cellStyle name="Neutrální 2" xfId="225" xr:uid="{F8700AB2-4FA7-4775-A520-44B012D02DA9}"/>
    <cellStyle name="Normal" xfId="113" xr:uid="{EE876FBF-B996-4516-B517-038ADB22BF3C}"/>
    <cellStyle name="Normal 2" xfId="121" xr:uid="{A178A82E-9CDC-4A04-B24A-ECD2DB8CE202}"/>
    <cellStyle name="Normal 3" xfId="314" xr:uid="{C7AA7DF0-1320-461D-BDCF-418AA6E5BE42}"/>
    <cellStyle name="Normální" xfId="0" builtinId="0"/>
    <cellStyle name="Normální 10" xfId="55" xr:uid="{BD3225FC-5CF0-45D1-81DC-535536007CA1}"/>
    <cellStyle name="Normální 11" xfId="56" xr:uid="{5D432D7D-0B84-47B0-8D4B-B7F3659065E2}"/>
    <cellStyle name="Normální 12" xfId="58" xr:uid="{35BAE683-69B1-4381-B749-79FDAFA86DBB}"/>
    <cellStyle name="Normální 13" xfId="59" xr:uid="{A77B02BE-A7D8-4E35-BEDE-0294407A87F9}"/>
    <cellStyle name="Normální 14" xfId="61" xr:uid="{53CBFB55-AC28-49D5-8ACD-0ED84592C0C2}"/>
    <cellStyle name="Normální 15" xfId="62" xr:uid="{9C290751-439F-43CE-8E0F-9CBF5905CF27}"/>
    <cellStyle name="Normální 16" xfId="63" xr:uid="{42D5ABF7-6362-44C9-B042-EF853CE4C307}"/>
    <cellStyle name="Normální 17" xfId="65" xr:uid="{4440AB9B-C6BD-448C-8A39-4508F3525586}"/>
    <cellStyle name="Normální 18" xfId="66" xr:uid="{CB3B5440-E921-49A5-8F88-5C7CA039A70D}"/>
    <cellStyle name="Normální 19" xfId="68" xr:uid="{E066566F-3F98-497F-B831-82FAB1957873}"/>
    <cellStyle name="Normální 2" xfId="15" xr:uid="{7D4B7A0C-E641-407C-8FE6-8AD3947E12A5}"/>
    <cellStyle name="Normální 2 2" xfId="43" xr:uid="{3793F4F8-4A3B-4CC5-96C6-8BCC2A52F8B3}"/>
    <cellStyle name="Normální 2 2 2" xfId="305" xr:uid="{E88752F6-043B-4FEF-B2E1-F1D601B951CF}"/>
    <cellStyle name="Normální 2 3" xfId="39" xr:uid="{9F9C46DC-05C1-4948-9A27-02B2BDA5632B}"/>
    <cellStyle name="Normální 2 4" xfId="120" xr:uid="{CB448FCC-BC47-4D88-BDD3-514E93B99383}"/>
    <cellStyle name="Normální 2 5" xfId="292" xr:uid="{14DE7354-B4C9-4D9E-91E8-7BFAAF378E12}"/>
    <cellStyle name="Normální 20" xfId="38" xr:uid="{C9F0A5EC-CD39-4FD7-8EAE-1E6F99B85200}"/>
    <cellStyle name="Normální 21" xfId="76" xr:uid="{B6449308-F13B-42FA-B18D-656DAFF81A90}"/>
    <cellStyle name="Normální 22" xfId="100" xr:uid="{1F300811-16C7-49C2-A983-D0FEBD72DAAC}"/>
    <cellStyle name="Normální 23" xfId="2" xr:uid="{C8511DEE-5C09-4929-88E3-4E53D4F7D317}"/>
    <cellStyle name="Normální 23 2" xfId="119" xr:uid="{1015EEE1-0B48-466D-8D4B-46D64A162A2A}"/>
    <cellStyle name="Normální 24" xfId="315" xr:uid="{7CF3EFA4-2449-477E-AB85-EF254C5CB7E1}"/>
    <cellStyle name="Normální 3" xfId="24" xr:uid="{0C0705D9-7397-4C4F-8095-248A6147E79B}"/>
    <cellStyle name="Normální 3 2" xfId="44" xr:uid="{268B4FF5-B838-4378-916D-641ABEE6632F}"/>
    <cellStyle name="Normální 3 3" xfId="40" xr:uid="{38F02EDA-B573-4E28-8F8A-051247C3C226}"/>
    <cellStyle name="Normální 3 4" xfId="80" xr:uid="{2AF578D6-8D43-429B-A815-A3829577129D}"/>
    <cellStyle name="Normální 3 5" xfId="301" xr:uid="{75BDBE57-E8C1-4D21-A5FC-71C63F03C0B6}"/>
    <cellStyle name="Normální 4" xfId="45" xr:uid="{66E5DF85-4652-4E28-82EA-F88659BF83E8}"/>
    <cellStyle name="Normální 4 2" xfId="302" xr:uid="{0D12EA0A-222B-4387-9543-3AF97EA967EC}"/>
    <cellStyle name="Normální 5" xfId="46" xr:uid="{F5558B96-ACED-456A-A701-C217ED6B6446}"/>
    <cellStyle name="Normální 5 2" xfId="303" xr:uid="{93154D22-4963-4D54-A14B-09E0A687450C}"/>
    <cellStyle name="Normální 6" xfId="48" xr:uid="{A7722D6A-70DF-4362-AFD7-815CD401B520}"/>
    <cellStyle name="Normální 6 2" xfId="307" xr:uid="{F928311B-8BE0-4761-BF88-9B0B0F2BB9C6}"/>
    <cellStyle name="Normální 7" xfId="50" xr:uid="{26E66460-A048-4FB8-86C4-08AC8DF96541}"/>
    <cellStyle name="Normální 7 2" xfId="312" xr:uid="{62659C23-CB05-4232-8051-26098CFF0402}"/>
    <cellStyle name="Normální 8" xfId="51" xr:uid="{178ADCFD-D1D5-4D37-AB32-885F30BBE54A}"/>
    <cellStyle name="Normální 9" xfId="53" xr:uid="{260BDB47-6361-4958-B260-65130A119FDD}"/>
    <cellStyle name="Note" xfId="226" xr:uid="{E147D446-AB07-45D9-9A10-753422553B9D}"/>
    <cellStyle name="Output" xfId="227" xr:uid="{6FC71434-2F13-4451-9149-9DF26829940E}"/>
    <cellStyle name="PB_TR10" xfId="304" xr:uid="{B988A325-154F-4FDB-A565-97D214A49A17}"/>
    <cellStyle name="Percent" xfId="3" xr:uid="{D8324723-605E-44F2-8184-028EE52A112D}"/>
    <cellStyle name="Percent 2" xfId="22" xr:uid="{656E661E-481F-4A6B-906B-1336F04AAD44}"/>
    <cellStyle name="Percent 3" xfId="111" xr:uid="{8689849E-3453-40EC-97D4-1253B6ADC19A}"/>
    <cellStyle name="Percent 4" xfId="114" xr:uid="{119DF8E3-EECB-48CA-B0C0-DCBADED597EC}"/>
    <cellStyle name="Percent 5" xfId="122" xr:uid="{F9150810-7882-44B1-ADC2-86CD9270A645}"/>
    <cellStyle name="Pevný" xfId="34" xr:uid="{F1996C2A-ABEF-4014-A93D-80B2B5414612}"/>
    <cellStyle name="Pevný 2" xfId="85" xr:uid="{424D4DBB-BEF7-4141-B843-C13C70AAFF16}"/>
    <cellStyle name="Pevný 3" xfId="88" xr:uid="{3EEBCE41-7DFC-4805-8D8A-CB072D532327}"/>
    <cellStyle name="Pevný 4" xfId="97" xr:uid="{B29049B0-FA0D-4E7B-84BD-A7B578EAF1D8}"/>
    <cellStyle name="Pevný 5" xfId="77" xr:uid="{1FC5C9BC-8027-450E-BCC6-0DF737334AF1}"/>
    <cellStyle name="Poznámka 2" xfId="313" xr:uid="{98446E21-A352-4647-8844-9958F334C01D}"/>
    <cellStyle name="Poznámka 3" xfId="228" xr:uid="{DF4336F8-1CA7-493B-B14D-CE6712A5FE32}"/>
    <cellStyle name="Procenta" xfId="1" builtinId="5"/>
    <cellStyle name="Procenta 2" xfId="14" xr:uid="{36F20F23-C690-4EF1-B193-92E99214FD30}"/>
    <cellStyle name="Procenta 2 2" xfId="306" xr:uid="{DABA3D82-18EF-45C5-A3EE-E47747F7C4B4}"/>
    <cellStyle name="Propojená buňka 2" xfId="229" xr:uid="{623B8A8D-0712-4268-BDDD-E6C146E17CA7}"/>
    <cellStyle name="SAPBEXaggData" xfId="230" xr:uid="{BA7B06AE-215B-42BE-AB2C-0947AF1518F8}"/>
    <cellStyle name="SAPBEXaggDataEmph" xfId="231" xr:uid="{DA51DB0B-AEC9-4E97-9D2E-AE30C2999304}"/>
    <cellStyle name="SAPBEXaggItem" xfId="232" xr:uid="{C3A2BBB2-ED91-481F-AED5-1B10EA6E35D8}"/>
    <cellStyle name="SAPBEXaggItemX" xfId="233" xr:uid="{1C2DCA5D-6F44-486C-A364-C6624623439B}"/>
    <cellStyle name="SAPBEXexcBad7" xfId="234" xr:uid="{D7200EE4-7FBD-4A1E-9BB1-99C41B3B64CE}"/>
    <cellStyle name="SAPBEXexcBad8" xfId="235" xr:uid="{FB442191-4CEB-4381-9DAE-072F827CC94A}"/>
    <cellStyle name="SAPBEXexcBad9" xfId="236" xr:uid="{EE5734FC-0241-4582-AEF9-45345F2C32F5}"/>
    <cellStyle name="SAPBEXexcCritical4" xfId="237" xr:uid="{FE7EC9E7-0F5A-43BD-8561-828526044594}"/>
    <cellStyle name="SAPBEXexcCritical5" xfId="238" xr:uid="{830D191D-8180-4D5B-B724-4C1BFAD1AA02}"/>
    <cellStyle name="SAPBEXexcCritical6" xfId="239" xr:uid="{19EAF4B7-52F8-46F2-BE01-AF00691F887D}"/>
    <cellStyle name="SAPBEXexcGood1" xfId="240" xr:uid="{3EDCD4CF-5806-45E9-81D3-912D28F93C46}"/>
    <cellStyle name="SAPBEXexcGood2" xfId="241" xr:uid="{EEAF02D8-D1C8-40E9-8B37-35A575020A4C}"/>
    <cellStyle name="SAPBEXexcGood3" xfId="242" xr:uid="{4884AE7D-8462-45EE-99FE-0642897563F4}"/>
    <cellStyle name="SAPBEXfilterDrill" xfId="243" xr:uid="{F372EB6C-3C8A-4494-937D-50E32FA12520}"/>
    <cellStyle name="SAPBEXFilterInfo1" xfId="244" xr:uid="{05986621-6C2A-4EA6-B4D0-75A802C38477}"/>
    <cellStyle name="SAPBEXFilterInfo2" xfId="245" xr:uid="{81A5BB61-D05D-4346-BFF1-585901AEADBF}"/>
    <cellStyle name="SAPBEXFilterInfoHlavicka" xfId="246" xr:uid="{DD754981-D365-48EA-A078-C2047C13D321}"/>
    <cellStyle name="SAPBEXfilterItem" xfId="247" xr:uid="{3614353F-597C-4270-9FEA-C0C7F383CEBA}"/>
    <cellStyle name="SAPBEXfilterText" xfId="248" xr:uid="{E157CA9D-30F1-48D0-90A8-257A12D75B97}"/>
    <cellStyle name="SAPBEXformats" xfId="249" xr:uid="{7889E52C-FE1E-4546-A066-5734F0B1F6E4}"/>
    <cellStyle name="SAPBEXheaderItem" xfId="250" xr:uid="{9067FD48-A9B5-45FE-AED6-7114E5903EBB}"/>
    <cellStyle name="SAPBEXheaderText" xfId="251" xr:uid="{10D58349-7E66-4628-B1F0-7C71EAC527E8}"/>
    <cellStyle name="SAPBEXHLevel0" xfId="252" xr:uid="{58E5DDDE-9822-4D3D-8718-BADF848C655A}"/>
    <cellStyle name="SAPBEXHLevel0X" xfId="253" xr:uid="{7A276ABA-E73F-40DC-92A5-684734BA976D}"/>
    <cellStyle name="SAPBEXHLevel1" xfId="254" xr:uid="{93BE157A-A079-41CF-AEB4-7ABB5EE83D54}"/>
    <cellStyle name="SAPBEXHLevel1X" xfId="255" xr:uid="{67A3057C-8A13-4C9C-B76D-E8132521D84F}"/>
    <cellStyle name="SAPBEXHLevel2" xfId="256" xr:uid="{55E59230-AE23-43CD-870D-F0CFA16E008B}"/>
    <cellStyle name="SAPBEXHLevel2X" xfId="257" xr:uid="{3721430A-2781-43AE-8A0E-257BAC55A2AB}"/>
    <cellStyle name="SAPBEXHLevel3" xfId="258" xr:uid="{503A20FA-4636-4581-B61E-F1FBD5065250}"/>
    <cellStyle name="SAPBEXHLevel3X" xfId="259" xr:uid="{B83A6E3A-8F87-4795-9C25-9FDD03FAF877}"/>
    <cellStyle name="SAPBEXchaText" xfId="260" xr:uid="{12C78135-C412-49D7-8265-4C5AF68BE109}"/>
    <cellStyle name="SAPBEXinputData" xfId="261" xr:uid="{2D36EA02-493A-4739-AA35-8BC30AFCC3CB}"/>
    <cellStyle name="SAPBEXItemHeader" xfId="262" xr:uid="{49B0D3E4-EB2B-496E-B614-FCAD92CD62B6}"/>
    <cellStyle name="SAPBEXresData" xfId="263" xr:uid="{060419AB-ADE2-4F4F-AAA4-4E1A8CCB0620}"/>
    <cellStyle name="SAPBEXresDataEmph" xfId="264" xr:uid="{AD48058A-31E1-4547-9AA4-3FDD3ED0D4AE}"/>
    <cellStyle name="SAPBEXresItem" xfId="265" xr:uid="{FE35217F-E58F-4871-9148-6513D2A13F79}"/>
    <cellStyle name="SAPBEXresItemX" xfId="266" xr:uid="{C77F77B5-76DF-42E1-8160-F963ADDEE353}"/>
    <cellStyle name="SAPBEXstdData" xfId="267" xr:uid="{7990AF7F-63CE-41B1-B42C-2E44634E5B91}"/>
    <cellStyle name="SAPBEXstdDataEmph" xfId="268" xr:uid="{D46E2951-F58E-42B0-8A50-F1ED942823D5}"/>
    <cellStyle name="SAPBEXstdItem" xfId="269" xr:uid="{3FCB8948-58C9-4E34-9EA0-0A8F13C26CE9}"/>
    <cellStyle name="SAPBEXstdItemX" xfId="270" xr:uid="{45BCD494-3B59-41DE-857E-7E9F1FB75F11}"/>
    <cellStyle name="SAPBEXtitle" xfId="271" xr:uid="{E2F752BF-573F-465C-B9D2-47111D5DD69A}"/>
    <cellStyle name="SAPBEXunassignedItem" xfId="272" xr:uid="{377EE0D8-DBD2-4C8B-9ACE-3DCB45C2DC48}"/>
    <cellStyle name="SAPBEXundefined" xfId="273" xr:uid="{5A529D5C-27BB-43FB-9B14-0979F60FEA53}"/>
    <cellStyle name="Sheet Title" xfId="274" xr:uid="{3FDB155E-38C5-4305-9FC5-14C327C85F89}"/>
    <cellStyle name="Správně 2" xfId="275" xr:uid="{A37C34CC-B6B8-40C6-8269-4F86AD15DE77}"/>
    <cellStyle name="Styl 1" xfId="36" xr:uid="{6B7702D6-EDE8-4233-8D01-857E26A7B1BD}"/>
    <cellStyle name="Text upozornění 2" xfId="276" xr:uid="{F2971C76-9C25-4461-878B-45319FDA3C12}"/>
    <cellStyle name="Title" xfId="277" xr:uid="{4CFAFBE1-B1AD-465E-B6AB-4444CF1DECE5}"/>
    <cellStyle name="Total" xfId="23" xr:uid="{315BF0AF-4A5D-45E3-866A-477B862B4ADE}"/>
    <cellStyle name="Total 2" xfId="47" xr:uid="{E79585C0-569D-478B-980B-03489549AC5A}"/>
    <cellStyle name="Total 3" xfId="112" xr:uid="{758E04D9-BEF9-4FA6-A333-00CA81193A91}"/>
    <cellStyle name="Total 4" xfId="278" xr:uid="{50825D1F-244F-453D-BB8A-C7F4FE012915}"/>
    <cellStyle name="Vstup 2" xfId="279" xr:uid="{56441152-BBCE-44CD-A60B-09154F70C6C5}"/>
    <cellStyle name="Výpočet 2" xfId="280" xr:uid="{BAC4EE4D-3229-41C6-AE2A-E65BCE5B1063}"/>
    <cellStyle name="Výstup 2" xfId="281" xr:uid="{90FD9D3F-0A8B-49A5-A2F9-461F62CFC0DE}"/>
    <cellStyle name="Vysvětlující text 2" xfId="282" xr:uid="{3304B75C-AD67-4542-8F9F-83B2CC67A5F3}"/>
    <cellStyle name="Warning Text" xfId="283" xr:uid="{59C5CFE1-03EF-453C-A278-69E9CB7170C3}"/>
    <cellStyle name="Záhlaví 1" xfId="78" xr:uid="{ACE844A6-C1DD-4A87-B0F7-F9D8E32E61A7}"/>
    <cellStyle name="Záhlaví 1 2" xfId="86" xr:uid="{666A1ADE-6AB2-4819-83BE-1DC00755D4C2}"/>
    <cellStyle name="Záhlaví 1 3" xfId="98" xr:uid="{7CC58D91-C18D-432A-9230-BDA8ED6A9B6E}"/>
    <cellStyle name="Záhlaví 1 4" xfId="284" xr:uid="{C62D2CD9-726D-4787-986A-7FAEE6005941}"/>
    <cellStyle name="Záhlaví 2" xfId="79" xr:uid="{6C5BBC7B-02D1-4D2A-B5DF-AEA08693E8D6}"/>
    <cellStyle name="Záhlaví 2 2" xfId="87" xr:uid="{7992603F-1EC3-49F1-BCCB-90F81B5D44D2}"/>
    <cellStyle name="Záhlaví 2 3" xfId="99" xr:uid="{40C4489C-F170-48EE-BE5D-5E676AF1CA20}"/>
    <cellStyle name="Záhlaví 2 4" xfId="285" xr:uid="{FB509049-EEC9-4493-8020-D1BC41B5618B}"/>
    <cellStyle name="Zvýraznění 1 2" xfId="286" xr:uid="{28297335-648D-47AD-BEA9-B6EEC51885DB}"/>
    <cellStyle name="Zvýraznění 2 2" xfId="287" xr:uid="{1385C158-B5A9-45A1-8037-99AA1162EB32}"/>
    <cellStyle name="Zvýraznění 3 2" xfId="288" xr:uid="{AE464C5B-D563-4D7B-B28A-E1E55F8E0759}"/>
    <cellStyle name="Zvýraznění 4 2" xfId="289" xr:uid="{58692356-2487-4D71-A56A-FA88B77DA521}"/>
    <cellStyle name="Zvýraznění 5 2" xfId="290" xr:uid="{F0384109-620B-4372-ACC2-A15EA9F392A7}"/>
    <cellStyle name="Zvýraznění 6 2" xfId="291" xr:uid="{BC087BFF-A769-4D75-BB13-2246252EFFD7}"/>
  </cellStyles>
  <dxfs count="28">
    <dxf>
      <font>
        <color rgb="FF9C0006"/>
      </font>
    </dxf>
    <dxf>
      <font>
        <color rgb="FF0E6C2B"/>
      </font>
    </dxf>
    <dxf>
      <font>
        <color rgb="FF9C0006"/>
      </font>
    </dxf>
    <dxf>
      <font>
        <color rgb="FF0E6C2B"/>
      </font>
    </dxf>
    <dxf>
      <font>
        <color rgb="FF0E6C2B"/>
      </font>
    </dxf>
    <dxf>
      <font>
        <color rgb="FF9C0006"/>
      </font>
    </dxf>
    <dxf>
      <font>
        <color rgb="FF9C0006"/>
      </font>
    </dxf>
    <dxf>
      <font>
        <color rgb="FF0E6C2B"/>
      </font>
    </dxf>
    <dxf>
      <numFmt numFmtId="179" formatCode="#,##0.0\ &quot;Kč&quot;"/>
    </dxf>
    <dxf>
      <numFmt numFmtId="179" formatCode="#,##0.0\ &quot;Kč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numFmt numFmtId="186" formatCode="#,##0.00\ &quot;Kč&quot;"/>
    </dxf>
    <dxf>
      <numFmt numFmtId="186" formatCode="#,##0.00\ &quot;Kč&quot;"/>
    </dxf>
    <dxf>
      <numFmt numFmtId="179" formatCode="#,##0.0\ &quot;Kč&quot;"/>
    </dxf>
    <dxf>
      <numFmt numFmtId="179" formatCode="#,##0.0\ &quot;Kč&quot;"/>
    </dxf>
    <dxf>
      <numFmt numFmtId="13" formatCode="0%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73" formatCode="0.0%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73" formatCode="0.0%"/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colors>
    <mruColors>
      <color rgb="FF0E6C2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cs-CZ" b="1"/>
              <a:t>Příjmy VF v % HDP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'Kalkulačka veřejných příjmů'!$E$67</c:f>
              <c:strCache>
                <c:ptCount val="1"/>
                <c:pt idx="0">
                  <c:v>Plánované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7.425822537751463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1E-4F44-91C5-51D4FA5D9785}"/>
                </c:ext>
              </c:extLst>
            </c:dLbl>
            <c:dLbl>
              <c:idx val="6"/>
              <c:layout>
                <c:manualLayout>
                  <c:x val="-3.712911268875867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1E-4F44-91C5-51D4FA5D9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'Kalkulačka veřejných příjmů'!$D$68:$D$74</c:f>
              <c:strCache>
                <c:ptCount val="7"/>
                <c:pt idx="0">
                  <c:v>Daňové příjmy</c:v>
                </c:pt>
                <c:pt idx="1">
                  <c:v>DPPO</c:v>
                </c:pt>
                <c:pt idx="2">
                  <c:v>DPFO</c:v>
                </c:pt>
                <c:pt idx="3">
                  <c:v>DPH</c:v>
                </c:pt>
                <c:pt idx="4">
                  <c:v>Spotřební daně</c:v>
                </c:pt>
                <c:pt idx="5">
                  <c:v>Majetkové daně</c:v>
                </c:pt>
                <c:pt idx="6">
                  <c:v>Sociální příspěvky</c:v>
                </c:pt>
              </c:strCache>
            </c:strRef>
          </c:cat>
          <c:val>
            <c:numRef>
              <c:f>'Kalkulačka veřejných příjmů'!$E$68:$E$74</c:f>
              <c:numCache>
                <c:formatCode>#\ ##0.0</c:formatCode>
                <c:ptCount val="7"/>
                <c:pt idx="0">
                  <c:v>18.641936990000001</c:v>
                </c:pt>
                <c:pt idx="1">
                  <c:v>3.7311954598098303</c:v>
                </c:pt>
                <c:pt idx="2">
                  <c:v>3.4756583176775768</c:v>
                </c:pt>
                <c:pt idx="3">
                  <c:v>7.760430627091643</c:v>
                </c:pt>
                <c:pt idx="4">
                  <c:v>2.1391753848985546</c:v>
                </c:pt>
                <c:pt idx="5">
                  <c:v>0.13619015270961407</c:v>
                </c:pt>
                <c:pt idx="6">
                  <c:v>15.573755010798601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E-4F44-91C5-51D4FA5D9785}"/>
            </c:ext>
          </c:extLst>
        </c:ser>
        <c:ser>
          <c:idx val="1"/>
          <c:order val="1"/>
          <c:tx>
            <c:strRef>
              <c:f>'Kalkulačka veřejných příjmů'!$F$67</c:f>
              <c:strCache>
                <c:ptCount val="1"/>
                <c:pt idx="0">
                  <c:v>Alternativní </c:v>
                </c:pt>
              </c:strCache>
            </c:strRef>
          </c:tx>
          <c:spPr>
            <a:solidFill>
              <a:schemeClr val="accent2"/>
            </a:solidFill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dLbls>
            <c:dLbl>
              <c:idx val="6"/>
              <c:layout>
                <c:manualLayout>
                  <c:x val="7.425822537751463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1E-4F44-91C5-51D4FA5D9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'Kalkulačka veřejných příjmů'!$D$68:$D$74</c:f>
              <c:strCache>
                <c:ptCount val="7"/>
                <c:pt idx="0">
                  <c:v>Daňové příjmy</c:v>
                </c:pt>
                <c:pt idx="1">
                  <c:v>DPPO</c:v>
                </c:pt>
                <c:pt idx="2">
                  <c:v>DPFO</c:v>
                </c:pt>
                <c:pt idx="3">
                  <c:v>DPH</c:v>
                </c:pt>
                <c:pt idx="4">
                  <c:v>Spotřební daně</c:v>
                </c:pt>
                <c:pt idx="5">
                  <c:v>Majetkové daně</c:v>
                </c:pt>
                <c:pt idx="6">
                  <c:v>Sociální příspěvky</c:v>
                </c:pt>
              </c:strCache>
            </c:strRef>
          </c:cat>
          <c:val>
            <c:numRef>
              <c:f>'Kalkulačka veřejných příjmů'!$F$68:$F$74</c:f>
              <c:numCache>
                <c:formatCode>#\ ##0.0</c:formatCode>
                <c:ptCount val="7"/>
                <c:pt idx="0">
                  <c:v>18.641936990000001</c:v>
                </c:pt>
                <c:pt idx="1">
                  <c:v>3.7311954598098303</c:v>
                </c:pt>
                <c:pt idx="2">
                  <c:v>3.4756583176775768</c:v>
                </c:pt>
                <c:pt idx="3">
                  <c:v>7.760430627091643</c:v>
                </c:pt>
                <c:pt idx="4">
                  <c:v>2.1391753848985546</c:v>
                </c:pt>
                <c:pt idx="5">
                  <c:v>0.13619015270961407</c:v>
                </c:pt>
                <c:pt idx="6">
                  <c:v>15.573351487077074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E-4F44-91C5-51D4FA5D9785}"/>
            </c:ext>
          </c:extLst>
        </c:ser>
        <c:ser>
          <c:idx val="2"/>
          <c:order val="2"/>
          <c:tx>
            <c:strRef>
              <c:f>'Kalkulačka veřejných příjmů'!$G$67</c:f>
              <c:strCache>
                <c:ptCount val="1"/>
                <c:pt idx="0">
                  <c:v>Průměr OECD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'Kalkulačka veřejných příjmů'!$D$68:$D$74</c:f>
              <c:strCache>
                <c:ptCount val="7"/>
                <c:pt idx="0">
                  <c:v>Daňové příjmy</c:v>
                </c:pt>
                <c:pt idx="1">
                  <c:v>DPPO</c:v>
                </c:pt>
                <c:pt idx="2">
                  <c:v>DPFO</c:v>
                </c:pt>
                <c:pt idx="3">
                  <c:v>DPH</c:v>
                </c:pt>
                <c:pt idx="4">
                  <c:v>Spotřební daně</c:v>
                </c:pt>
                <c:pt idx="5">
                  <c:v>Majetkové daně</c:v>
                </c:pt>
                <c:pt idx="6">
                  <c:v>Sociální příspěvky</c:v>
                </c:pt>
              </c:strCache>
            </c:strRef>
          </c:cat>
          <c:val>
            <c:numRef>
              <c:f>'Kalkulačka veřejných příjmů'!$G$68:$G$74</c:f>
              <c:numCache>
                <c:formatCode>#\ ##0.0</c:formatCode>
                <c:ptCount val="7"/>
                <c:pt idx="0">
                  <c:v>24.8</c:v>
                </c:pt>
                <c:pt idx="1">
                  <c:v>3.1</c:v>
                </c:pt>
                <c:pt idx="2">
                  <c:v>8.1</c:v>
                </c:pt>
                <c:pt idx="3">
                  <c:v>6.8</c:v>
                </c:pt>
                <c:pt idx="4">
                  <c:v>2.4</c:v>
                </c:pt>
                <c:pt idx="5">
                  <c:v>1.9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1E-4F44-91C5-51D4FA5D97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0421776"/>
        <c:axId val="570422608"/>
      </c:barChart>
      <c:catAx>
        <c:axId val="57042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422608"/>
        <c:crosses val="autoZero"/>
        <c:auto val="1"/>
        <c:lblAlgn val="ctr"/>
        <c:lblOffset val="100"/>
        <c:noMultiLvlLbl val="0"/>
      </c:catAx>
      <c:valAx>
        <c:axId val="57042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421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cs-CZ" sz="1400"/>
              <a:t>Příjmy VF v mld. Kč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'Kalkulačka veřejných příjmů'!$E$57</c:f>
              <c:strCache>
                <c:ptCount val="1"/>
                <c:pt idx="0">
                  <c:v>Plánované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'Kalkulačka veřejných příjmů'!$D$58:$D$65</c:f>
              <c:strCache>
                <c:ptCount val="8"/>
                <c:pt idx="0">
                  <c:v>DPPO</c:v>
                </c:pt>
                <c:pt idx="1">
                  <c:v>DPFO</c:v>
                </c:pt>
                <c:pt idx="2">
                  <c:v>DPH</c:v>
                </c:pt>
                <c:pt idx="3">
                  <c:v>Spotřební daně</c:v>
                </c:pt>
                <c:pt idx="4">
                  <c:v>Ostatní daně a poplatky</c:v>
                </c:pt>
                <c:pt idx="5">
                  <c:v>Pojistné na sociální zabezpečení</c:v>
                </c:pt>
                <c:pt idx="6">
                  <c:v>Zdravotní pojištění</c:v>
                </c:pt>
                <c:pt idx="7">
                  <c:v>Ostatní příjmy</c:v>
                </c:pt>
              </c:strCache>
            </c:strRef>
          </c:cat>
          <c:val>
            <c:numRef>
              <c:f>'Kalkulačka veřejných příjmů'!$E$58:$E$65</c:f>
              <c:numCache>
                <c:formatCode>#\ ##0.0</c:formatCode>
                <c:ptCount val="8"/>
                <c:pt idx="0">
                  <c:v>278.90100000000001</c:v>
                </c:pt>
                <c:pt idx="1">
                  <c:v>259.8</c:v>
                </c:pt>
                <c:pt idx="2">
                  <c:v>580.08000000000004</c:v>
                </c:pt>
                <c:pt idx="3">
                  <c:v>159.9</c:v>
                </c:pt>
                <c:pt idx="4">
                  <c:v>114.77450895181023</c:v>
                </c:pt>
                <c:pt idx="5">
                  <c:v>703.28356246195085</c:v>
                </c:pt>
                <c:pt idx="6">
                  <c:v>460.8301627643657</c:v>
                </c:pt>
                <c:pt idx="7">
                  <c:v>516.25161904262063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32-4C15-A237-550CB6C2D843}"/>
            </c:ext>
          </c:extLst>
        </c:ser>
        <c:ser>
          <c:idx val="1"/>
          <c:order val="1"/>
          <c:tx>
            <c:strRef>
              <c:f>'Kalkulačka veřejných příjmů'!$F$57</c:f>
              <c:strCache>
                <c:ptCount val="1"/>
                <c:pt idx="0">
                  <c:v>Alternativní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'Kalkulačka veřejných příjmů'!$D$58:$D$65</c:f>
              <c:strCache>
                <c:ptCount val="8"/>
                <c:pt idx="0">
                  <c:v>DPPO</c:v>
                </c:pt>
                <c:pt idx="1">
                  <c:v>DPFO</c:v>
                </c:pt>
                <c:pt idx="2">
                  <c:v>DPH</c:v>
                </c:pt>
                <c:pt idx="3">
                  <c:v>Spotřební daně</c:v>
                </c:pt>
                <c:pt idx="4">
                  <c:v>Ostatní daně a poplatky</c:v>
                </c:pt>
                <c:pt idx="5">
                  <c:v>Pojistné na sociální zabezpečení</c:v>
                </c:pt>
                <c:pt idx="6">
                  <c:v>Zdravotní pojištění</c:v>
                </c:pt>
                <c:pt idx="7">
                  <c:v>Ostatní příjmy</c:v>
                </c:pt>
              </c:strCache>
            </c:strRef>
          </c:cat>
          <c:val>
            <c:numRef>
              <c:f>'Kalkulačka veřejných příjmů'!$F$58:$F$65</c:f>
              <c:numCache>
                <c:formatCode>#\ ##0.0</c:formatCode>
                <c:ptCount val="8"/>
                <c:pt idx="0">
                  <c:v>278.90100000000001</c:v>
                </c:pt>
                <c:pt idx="1">
                  <c:v>259.8</c:v>
                </c:pt>
                <c:pt idx="2">
                  <c:v>580.08000000000004</c:v>
                </c:pt>
                <c:pt idx="3">
                  <c:v>159.9</c:v>
                </c:pt>
                <c:pt idx="4">
                  <c:v>114.77450895181023</c:v>
                </c:pt>
                <c:pt idx="5">
                  <c:v>703.28356246195085</c:v>
                </c:pt>
                <c:pt idx="6">
                  <c:v>460.79999999999995</c:v>
                </c:pt>
                <c:pt idx="7">
                  <c:v>516.25161904262063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32-4C15-A237-550CB6C2D8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67968576"/>
        <c:axId val="578571968"/>
      </c:barChart>
      <c:catAx>
        <c:axId val="66796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578571968"/>
        <c:crosses val="autoZero"/>
        <c:auto val="1"/>
        <c:lblAlgn val="ctr"/>
        <c:lblOffset val="100"/>
        <c:noMultiLvlLbl val="0"/>
      </c:catAx>
      <c:valAx>
        <c:axId val="57857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 b="0"/>
                  <a:t>mld. Kč</a:t>
                </a:r>
              </a:p>
            </c:rich>
          </c:tx>
          <c:layout>
            <c:manualLayout>
              <c:xMode val="edge"/>
              <c:yMode val="edge"/>
              <c:x val="1.488124444699626E-2"/>
              <c:y val="0.3768121949009721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667968576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  <c:extLst/>
  </c:chart>
  <c:spPr>
    <a:ln>
      <a:solidFill>
        <a:schemeClr val="tx1"/>
      </a:solidFill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cs-CZ"/>
              <a:t>Saldo VF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'Kalkulačka veřejných příjmů'!$D$78</c:f>
              <c:strCache>
                <c:ptCount val="1"/>
                <c:pt idx="0">
                  <c:v>Saldo VF 2021 (mld. Kč)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3EC-4784-B124-C5CAB906AD4B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'Kalkulačka veřejných příjmů'!$E$77:$F$77</c:f>
              <c:strCache>
                <c:ptCount val="2"/>
                <c:pt idx="0">
                  <c:v>Plánované </c:v>
                </c:pt>
                <c:pt idx="1">
                  <c:v>Alternativní</c:v>
                </c:pt>
              </c:strCache>
            </c:strRef>
          </c:cat>
          <c:val>
            <c:numRef>
              <c:f>'Kalkulačka veřejných příjmů'!$E$78:$F$78</c:f>
              <c:numCache>
                <c:formatCode>0.00</c:formatCode>
                <c:ptCount val="2"/>
                <c:pt idx="0">
                  <c:v>-263.86424787328588</c:v>
                </c:pt>
                <c:pt idx="1">
                  <c:v>-263.89441063765162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C-4784-B124-C5CAB906A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99699104"/>
        <c:axId val="699701600"/>
      </c:barChart>
      <c:lineChart>
        <c:grouping val="standard"/>
        <c:varyColors val="0"/>
        <c:ser>
          <c:idx val="1"/>
          <c:order val="1"/>
          <c:tx>
            <c:strRef>
              <c:f>'Kalkulačka veřejných příjmů'!$D$79</c:f>
              <c:strCache>
                <c:ptCount val="1"/>
                <c:pt idx="0">
                  <c:v>Saldo VF 2021 (% HDP)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C-4784-B124-C5CAB906AD4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'Kalkulačka veřejných příjmů'!$E$77:$F$77</c:f>
              <c:strCache>
                <c:ptCount val="2"/>
                <c:pt idx="0">
                  <c:v>Plánované </c:v>
                </c:pt>
                <c:pt idx="1">
                  <c:v>Alternativní</c:v>
                </c:pt>
              </c:strCache>
            </c:strRef>
          </c:cat>
          <c:val>
            <c:numRef>
              <c:f>'Kalkulačka veřejných příjmů'!$E$79:$F$79</c:f>
              <c:numCache>
                <c:formatCode>0.00</c:formatCode>
                <c:ptCount val="2"/>
                <c:pt idx="0">
                  <c:v>-3.5300306692014005</c:v>
                </c:pt>
                <c:pt idx="1">
                  <c:v>-3.5304341929229244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EC-4784-B124-C5CAB906A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050368"/>
        <c:axId val="577052448"/>
      </c:lineChart>
      <c:catAx>
        <c:axId val="69969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99701600"/>
        <c:crosses val="autoZero"/>
        <c:auto val="1"/>
        <c:lblAlgn val="ctr"/>
        <c:lblOffset val="100"/>
        <c:noMultiLvlLbl val="0"/>
      </c:catAx>
      <c:valAx>
        <c:axId val="699701600"/>
        <c:scaling>
          <c:orientation val="minMax"/>
          <c:max val="600"/>
          <c:min val="-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 Kč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99699104"/>
        <c:crosses val="autoZero"/>
        <c:crossBetween val="between"/>
      </c:valAx>
      <c:valAx>
        <c:axId val="577052448"/>
        <c:scaling>
          <c:orientation val="minMax"/>
          <c:max val="9"/>
          <c:min val="-9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HDP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9563037528260907"/>
              <c:y val="0.446814407557804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050368"/>
        <c:crosses val="max"/>
        <c:crossBetween val="between"/>
      </c:valAx>
      <c:catAx>
        <c:axId val="577050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7052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3286127</xdr:colOff>
      <xdr:row>0</xdr:row>
      <xdr:rowOff>1820687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3A1E260-54A3-4ACA-B0B4-E5E3E3444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82952" cy="18238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284390</xdr:colOff>
      <xdr:row>15</xdr:row>
      <xdr:rowOff>149678</xdr:rowOff>
    </xdr:from>
    <xdr:to>
      <xdr:col>14</xdr:col>
      <xdr:colOff>576945</xdr:colOff>
      <xdr:row>25</xdr:row>
      <xdr:rowOff>327931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430139F3-AB23-497A-A22E-EE4776F330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265338</xdr:colOff>
      <xdr:row>3</xdr:row>
      <xdr:rowOff>869496</xdr:rowOff>
    </xdr:from>
    <xdr:to>
      <xdr:col>14</xdr:col>
      <xdr:colOff>544286</xdr:colOff>
      <xdr:row>14</xdr:row>
      <xdr:rowOff>204108</xdr:rowOff>
    </xdr:to>
    <xdr:graphicFrame macro="">
      <xdr:nvGraphicFramePr>
        <xdr:cNvPr id="23" name="Graf 22">
          <a:extLst>
            <a:ext uri="{FF2B5EF4-FFF2-40B4-BE49-F238E27FC236}">
              <a16:creationId xmlns:a16="http://schemas.microsoft.com/office/drawing/2014/main" id="{929052BD-C6A0-4450-962B-CC65FA5FF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303438</xdr:colOff>
      <xdr:row>26</xdr:row>
      <xdr:rowOff>287109</xdr:rowOff>
    </xdr:from>
    <xdr:to>
      <xdr:col>14</xdr:col>
      <xdr:colOff>585106</xdr:colOff>
      <xdr:row>38</xdr:row>
      <xdr:rowOff>647700</xdr:rowOff>
    </xdr:to>
    <xdr:graphicFrame macro="">
      <xdr:nvGraphicFramePr>
        <xdr:cNvPr id="29" name="Graf 28">
          <a:extLst>
            <a:ext uri="{FF2B5EF4-FFF2-40B4-BE49-F238E27FC236}">
              <a16:creationId xmlns:a16="http://schemas.microsoft.com/office/drawing/2014/main" id="{DF8B82DA-A77C-4FB9-83E2-3141FE8636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3282952</xdr:colOff>
      <xdr:row>0</xdr:row>
      <xdr:rowOff>1817512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7515D3C-34B0-4E04-AE04-75839A3B7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4000" y="0"/>
          <a:ext cx="3282952" cy="18238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3282952</xdr:colOff>
      <xdr:row>0</xdr:row>
      <xdr:rowOff>1823862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B4406F4-9E60-43F3-BD5F-02B9A4696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82952" cy="18238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3282952</xdr:colOff>
      <xdr:row>0</xdr:row>
      <xdr:rowOff>1823862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59682E9-CD50-46F4-8CCA-6F9637BFE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0"/>
          <a:ext cx="3282952" cy="1823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3282952</xdr:colOff>
      <xdr:row>0</xdr:row>
      <xdr:rowOff>1823862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40ED6D8-017A-4BD9-9438-46BC9173D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250" y="0"/>
          <a:ext cx="3282952" cy="18238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3282952</xdr:colOff>
      <xdr:row>0</xdr:row>
      <xdr:rowOff>1823862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12A647F-C72F-49CA-AA67-CF46D42E6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0"/>
          <a:ext cx="3282952" cy="18238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3282952</xdr:colOff>
      <xdr:row>0</xdr:row>
      <xdr:rowOff>1823862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AB04BE7-69BA-493D-9494-F04BF6E9A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" y="0"/>
          <a:ext cx="3282952" cy="18238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3282952</xdr:colOff>
      <xdr:row>0</xdr:row>
      <xdr:rowOff>1823862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B8B08B4-1DD6-415E-90AB-3264D4638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" y="0"/>
          <a:ext cx="3282952" cy="182386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akotová Lenka" id="{223E6155-9997-4D75-942B-5304D8416C2A}" userId="S::lenka.lakotova@unrr.cz::b9432965-0d90-4449-a701-85ee7b002db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1D098E-AD45-40E5-A07E-2E0905440522}" name="Tabulka1" displayName="Tabulka1" ref="A1:A102" totalsRowShown="0" dataCellStyle="Procenta">
  <autoFilter ref="A1:A102" xr:uid="{951D098E-AD45-40E5-A07E-2E0905440522}"/>
  <tableColumns count="1">
    <tableColumn id="1" xr3:uid="{96081D4A-135B-4826-8C21-307AC5FCD509}" name="DPPO" dataCellStyle="Procent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ED6D7C-F148-4B18-BE42-8D9FA5E7DEC3}" name="Tabulka2" displayName="Tabulka2" ref="H1:H42" totalsRowShown="0" dataDxfId="27" tableBorderDxfId="26" dataCellStyle="Procenta">
  <autoFilter ref="H1:H42" xr:uid="{A7ED6D7C-F148-4B18-BE42-8D9FA5E7DEC3}"/>
  <tableColumns count="1">
    <tableColumn id="1" xr3:uid="{7C16F358-CD8F-4ED5-9C70-52B69D1C8B9A}" name="Pojistné zaměstnanci" dataDxfId="25" dataCellStyle="Procent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582DD7-7CB3-462C-BFA9-827348A9A1AF}" name="Tabulka3" displayName="Tabulka3" ref="I1:I502" totalsRowShown="0" dataDxfId="24" tableBorderDxfId="23" dataCellStyle="Procenta">
  <autoFilter ref="I1:I502" xr:uid="{BF582DD7-7CB3-462C-BFA9-827348A9A1AF}"/>
  <tableColumns count="1">
    <tableColumn id="1" xr3:uid="{8F49630E-4398-411D-9E32-16E9C0A54486}" name="Pojistné zaměstnavatelé" dataDxfId="22" dataCellStyle="Procent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2AE74F4-B8D8-4EC3-8B9F-91A04C91BCDC}" name="Tabulka5" displayName="Tabulka5" ref="L1:L52" totalsRowShown="0" dataDxfId="21" dataCellStyle="Procenta">
  <autoFilter ref="L1:L52" xr:uid="{02AE74F4-B8D8-4EC3-8B9F-91A04C91BCDC}"/>
  <tableColumns count="1">
    <tableColumn id="1" xr3:uid="{54B1BC06-FBA4-4B82-BFC1-1D8977DE0078}" name="DPH" dataDxfId="20" dataCellStyle="Procent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CCC3B0-C284-4FE4-BF43-BF19EE84E7B4}" name="Tabulka7" displayName="Tabulka7" ref="O1:O302" totalsRowShown="0" dataDxfId="19">
  <autoFilter ref="O1:O302" xr:uid="{A5CCC3B0-C284-4FE4-BF43-BF19EE84E7B4}"/>
  <tableColumns count="1">
    <tableColumn id="1" xr3:uid="{14B816D9-0A76-4F24-A4DB-D4B27290999D}" name="Minerální oleje" dataDxfId="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7870793-5F33-4490-AABF-20C095A8EBE0}" name="Tabulka8" displayName="Tabulka8" ref="R1:R1002" totalsRowShown="0" dataDxfId="17">
  <autoFilter ref="R1:R1002" xr:uid="{B7870793-5F33-4490-AABF-20C095A8EBE0}"/>
  <tableColumns count="1">
    <tableColumn id="1" xr3:uid="{38B32FB7-E819-407B-A796-D857BF433D53}" name="Tabák" dataDxfId="1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71D1E01-FEDE-4197-9066-8D3DC3FC1470}" name="Tabulka4" displayName="Tabulka4" ref="C1:C102" totalsRowShown="0" dataDxfId="15" tableBorderDxfId="14" dataCellStyle="Procenta">
  <autoFilter ref="C1:C102" xr:uid="{E71D1E01-FEDE-4197-9066-8D3DC3FC1470}"/>
  <tableColumns count="1">
    <tableColumn id="1" xr3:uid="{5F62F154-DC90-4BE1-BC02-4E6D2E598436}" name="DPFO" dataDxfId="13" dataCellStyle="Procenta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8D22000-7DC9-493C-8D2D-7400A83BA50B}" name="Tabulka47" displayName="Tabulka47" ref="D1:D102" totalsRowShown="0" dataDxfId="12" tableBorderDxfId="11" dataCellStyle="Procenta">
  <autoFilter ref="D1:D102" xr:uid="{68D22000-7DC9-493C-8D2D-7400A83BA50B}"/>
  <tableColumns count="1">
    <tableColumn id="1" xr3:uid="{F7B5B950-763A-44DC-94C0-6A39314B179C}" name="DPFO 2" dataDxfId="10" dataCellStyle="Procent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2A32C3D-8548-48D3-9EBF-E4124EC70490}" name="Tabulka9" displayName="Tabulka9" ref="F1:F5002" totalsRowShown="0" dataDxfId="9">
  <autoFilter ref="F1:F5002" xr:uid="{22A32C3D-8548-48D3-9EBF-E4124EC70490}"/>
  <tableColumns count="1">
    <tableColumn id="1" xr3:uid="{DF6EA324-7A0E-441E-983E-4FAC04ECC524}" name="Sleva na poplatníka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T32" dT="2021-07-12T12:33:10.99" personId="{223E6155-9997-4D75-942B-5304D8416C2A}" id="{80D8DECE-C3B8-4148-92E7-3D6D6EC953E0}">
    <text>Podíl výdajů na starobní důchody a počtu starobních důchodců (řádné a předčasné)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B9D5-9BFB-423F-B69C-4AA9650366F0}">
  <dimension ref="C1:I12"/>
  <sheetViews>
    <sheetView showGridLines="0" zoomScale="80" zoomScaleNormal="80" workbookViewId="0">
      <selection activeCell="F1" sqref="F1"/>
    </sheetView>
  </sheetViews>
  <sheetFormatPr defaultColWidth="9.33203125" defaultRowHeight="17.399999999999999" x14ac:dyDescent="0.4"/>
  <cols>
    <col min="1" max="1" width="3.6640625" style="149" customWidth="1"/>
    <col min="2" max="2" width="52" style="149" customWidth="1"/>
    <col min="3" max="3" width="147.33203125" style="149" customWidth="1"/>
    <col min="4" max="16384" width="9.33203125" style="149"/>
  </cols>
  <sheetData>
    <row r="1" spans="3:9" ht="150" customHeight="1" x14ac:dyDescent="0.4">
      <c r="C1" s="154" t="s">
        <v>170</v>
      </c>
      <c r="I1" s="206"/>
    </row>
    <row r="2" spans="3:9" ht="122.25" customHeight="1" x14ac:dyDescent="0.4">
      <c r="C2" s="152" t="s">
        <v>172</v>
      </c>
      <c r="H2" s="236"/>
      <c r="I2" s="206"/>
    </row>
    <row r="3" spans="3:9" ht="81" customHeight="1" x14ac:dyDescent="0.4">
      <c r="C3" s="152" t="s">
        <v>236</v>
      </c>
      <c r="H3" s="236"/>
      <c r="I3" s="206"/>
    </row>
    <row r="4" spans="3:9" ht="103.5" customHeight="1" x14ac:dyDescent="0.4">
      <c r="C4" s="150" t="s">
        <v>168</v>
      </c>
      <c r="H4" s="236"/>
      <c r="I4" s="206"/>
    </row>
    <row r="5" spans="3:9" ht="93" customHeight="1" x14ac:dyDescent="0.4">
      <c r="C5" s="151" t="s">
        <v>169</v>
      </c>
      <c r="H5" s="236"/>
      <c r="I5" s="206"/>
    </row>
    <row r="6" spans="3:9" ht="66" customHeight="1" x14ac:dyDescent="0.4">
      <c r="C6" s="151" t="s">
        <v>210</v>
      </c>
      <c r="E6" s="206"/>
      <c r="H6" s="236"/>
      <c r="I6" s="206"/>
    </row>
    <row r="7" spans="3:9" ht="66" customHeight="1" x14ac:dyDescent="0.4">
      <c r="C7" s="151" t="s">
        <v>237</v>
      </c>
      <c r="E7" s="206"/>
      <c r="I7" s="206"/>
    </row>
    <row r="8" spans="3:9" ht="95.7" customHeight="1" x14ac:dyDescent="0.6">
      <c r="C8" s="152" t="s">
        <v>231</v>
      </c>
      <c r="E8" s="207"/>
      <c r="I8" s="206"/>
    </row>
    <row r="9" spans="3:9" ht="57.75" customHeight="1" x14ac:dyDescent="0.4">
      <c r="C9" s="155" t="s">
        <v>238</v>
      </c>
      <c r="I9" s="206"/>
    </row>
    <row r="10" spans="3:9" ht="123.75" customHeight="1" x14ac:dyDescent="0.4">
      <c r="C10" s="152" t="s">
        <v>239</v>
      </c>
      <c r="I10" s="206"/>
    </row>
    <row r="11" spans="3:9" ht="94.5" customHeight="1" x14ac:dyDescent="0.4">
      <c r="C11" s="152" t="s">
        <v>167</v>
      </c>
      <c r="I11" s="206"/>
    </row>
    <row r="12" spans="3:9" x14ac:dyDescent="0.4">
      <c r="C12" s="222"/>
    </row>
  </sheetData>
  <sheetProtection algorithmName="SHA-512" hashValue="0dQwz6GkgNu0yyjTEBaRkSZgR7iVwRsfanwyMyLIl80RPvOimedExftRrQJeJkaD+6DwFv7mbKLNK3htOG9EcQ==" saltValue="+nSEbXBwye/8Qcj6q7yjh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F6A5-2562-47A0-AEEE-5FDF6560165F}">
  <dimension ref="B1:R375"/>
  <sheetViews>
    <sheetView showGridLines="0" topLeftCell="A26" zoomScale="70" zoomScaleNormal="70" workbookViewId="0">
      <selection activeCell="B45" sqref="B45"/>
    </sheetView>
  </sheetViews>
  <sheetFormatPr defaultColWidth="9.33203125" defaultRowHeight="15" x14ac:dyDescent="0.3"/>
  <cols>
    <col min="1" max="1" width="3.6640625" style="3" customWidth="1"/>
    <col min="2" max="2" width="55.5546875" style="3" customWidth="1"/>
    <col min="3" max="3" width="25.33203125" style="80" hidden="1" customWidth="1"/>
    <col min="4" max="4" width="31.6640625" style="3" customWidth="1"/>
    <col min="5" max="5" width="23.33203125" style="3" customWidth="1"/>
    <col min="6" max="6" width="21.33203125" style="3" customWidth="1"/>
    <col min="7" max="7" width="18.6640625" style="3" customWidth="1"/>
    <col min="8" max="8" width="28.6640625" style="3" customWidth="1"/>
    <col min="9" max="9" width="17.6640625" style="3" customWidth="1"/>
    <col min="10" max="10" width="17" style="3" customWidth="1"/>
    <col min="11" max="12" width="19.6640625" style="3" customWidth="1"/>
    <col min="13" max="13" width="74.33203125" style="3" bestFit="1" customWidth="1"/>
    <col min="14" max="14" width="24.33203125" style="3" bestFit="1" customWidth="1"/>
    <col min="15" max="15" width="29.33203125" style="3" bestFit="1" customWidth="1"/>
    <col min="16" max="16" width="9.33203125" style="3" customWidth="1"/>
    <col min="17" max="17" width="17" style="3" bestFit="1" customWidth="1"/>
    <col min="18" max="18" width="9.33203125" style="3"/>
    <col min="19" max="19" width="45" style="3" bestFit="1" customWidth="1"/>
    <col min="20" max="20" width="8.6640625" style="3" bestFit="1" customWidth="1"/>
    <col min="21" max="21" width="10.33203125" style="3" bestFit="1" customWidth="1"/>
    <col min="22" max="22" width="5" style="3" bestFit="1" customWidth="1"/>
    <col min="23" max="23" width="15" style="3" bestFit="1" customWidth="1"/>
    <col min="24" max="16384" width="9.33203125" style="3"/>
  </cols>
  <sheetData>
    <row r="1" spans="2:18" ht="165" customHeight="1" x14ac:dyDescent="0.3">
      <c r="D1" s="323" t="s">
        <v>171</v>
      </c>
      <c r="E1" s="323"/>
      <c r="F1" s="323"/>
      <c r="G1" s="323"/>
      <c r="H1" s="323"/>
      <c r="I1" s="323"/>
      <c r="J1" s="323"/>
      <c r="K1" s="323"/>
      <c r="L1" s="323"/>
    </row>
    <row r="2" spans="2:18" ht="16.2" thickBot="1" x14ac:dyDescent="0.35">
      <c r="C2" s="178" t="s">
        <v>179</v>
      </c>
      <c r="E2" s="81" t="s">
        <v>180</v>
      </c>
    </row>
    <row r="3" spans="2:18" ht="38.25" customHeight="1" thickBot="1" x14ac:dyDescent="0.35">
      <c r="B3" s="329" t="s">
        <v>6</v>
      </c>
      <c r="C3" s="160"/>
      <c r="D3" s="324" t="s">
        <v>213</v>
      </c>
      <c r="E3" s="325"/>
      <c r="F3" s="326"/>
      <c r="G3" s="331" t="s">
        <v>235</v>
      </c>
      <c r="H3" s="324" t="s">
        <v>7</v>
      </c>
      <c r="I3" s="325"/>
      <c r="J3" s="326"/>
      <c r="K3" s="327" t="s">
        <v>14</v>
      </c>
      <c r="L3" s="328"/>
      <c r="M3" s="10"/>
      <c r="N3" s="10"/>
      <c r="O3" s="13"/>
      <c r="Q3" s="179"/>
    </row>
    <row r="4" spans="2:18" ht="69.75" customHeight="1" thickBot="1" x14ac:dyDescent="0.35">
      <c r="B4" s="330"/>
      <c r="C4" s="161" t="s">
        <v>178</v>
      </c>
      <c r="D4" s="34" t="s">
        <v>16</v>
      </c>
      <c r="E4" s="34" t="s">
        <v>30</v>
      </c>
      <c r="F4" s="34" t="s">
        <v>31</v>
      </c>
      <c r="G4" s="332"/>
      <c r="H4" s="35" t="s">
        <v>46</v>
      </c>
      <c r="I4" s="34" t="s">
        <v>44</v>
      </c>
      <c r="J4" s="36" t="s">
        <v>45</v>
      </c>
      <c r="K4" s="34" t="s">
        <v>32</v>
      </c>
      <c r="L4" s="36" t="s">
        <v>33</v>
      </c>
      <c r="M4" s="19"/>
      <c r="N4" s="11"/>
      <c r="Q4" s="179"/>
    </row>
    <row r="5" spans="2:18" ht="34.5" customHeight="1" thickBot="1" x14ac:dyDescent="0.35">
      <c r="B5" s="37" t="s">
        <v>47</v>
      </c>
      <c r="C5" s="162"/>
      <c r="D5" s="231"/>
      <c r="E5" s="259">
        <f>E6+E7+E11+E15+E19</f>
        <v>1393.4555089518103</v>
      </c>
      <c r="F5" s="271">
        <v>18.641936990000001</v>
      </c>
      <c r="G5" s="39">
        <v>24.8</v>
      </c>
      <c r="H5" s="40"/>
      <c r="I5" s="295">
        <f>I6+I7+I11+I15+I19</f>
        <v>1393.4555089518103</v>
      </c>
      <c r="J5" s="296">
        <f>I5/$C$43*100</f>
        <v>18.641936990000001</v>
      </c>
      <c r="K5" s="295">
        <f>I5-E5</f>
        <v>0</v>
      </c>
      <c r="L5" s="296">
        <f t="shared" ref="L5" si="0">J5-F5</f>
        <v>0</v>
      </c>
      <c r="M5" s="8"/>
      <c r="N5" s="32"/>
      <c r="Q5" s="179"/>
    </row>
    <row r="6" spans="2:18" ht="27" customHeight="1" x14ac:dyDescent="0.3">
      <c r="B6" s="184" t="s">
        <v>240</v>
      </c>
      <c r="C6" s="192">
        <f>E6/D6</f>
        <v>1467.9</v>
      </c>
      <c r="D6" s="41">
        <v>0.19</v>
      </c>
      <c r="E6" s="260">
        <v>278.90100000000001</v>
      </c>
      <c r="F6" s="276">
        <f>E6/$C$43*100</f>
        <v>3.7311954598098303</v>
      </c>
      <c r="G6" s="42">
        <v>3.1</v>
      </c>
      <c r="H6" s="74">
        <v>0.19</v>
      </c>
      <c r="I6" s="297">
        <f>C6*H6</f>
        <v>278.90100000000001</v>
      </c>
      <c r="J6" s="298">
        <f>I6/$C$43*100</f>
        <v>3.7311954598098303</v>
      </c>
      <c r="K6" s="297">
        <f>I6-E6</f>
        <v>0</v>
      </c>
      <c r="L6" s="298">
        <f t="shared" ref="L6:L30" si="1">J6-F6</f>
        <v>0</v>
      </c>
      <c r="M6" s="8"/>
      <c r="N6" s="32"/>
      <c r="Q6" s="179"/>
    </row>
    <row r="7" spans="2:18" s="15" customFormat="1" ht="27" customHeight="1" x14ac:dyDescent="0.3">
      <c r="B7" s="43" t="s">
        <v>21</v>
      </c>
      <c r="C7" s="193"/>
      <c r="D7" s="44"/>
      <c r="E7" s="261">
        <f>E8+E9-E10</f>
        <v>259.8</v>
      </c>
      <c r="F7" s="277">
        <f>E7/$C$43*100</f>
        <v>3.4756583176775768</v>
      </c>
      <c r="G7" s="45">
        <v>8.1</v>
      </c>
      <c r="H7" s="46"/>
      <c r="I7" s="299">
        <f>I8+I9-I10</f>
        <v>259.8</v>
      </c>
      <c r="J7" s="300">
        <f>I7/$C$43*100</f>
        <v>3.4756583176775768</v>
      </c>
      <c r="K7" s="299">
        <f>I7-E7</f>
        <v>0</v>
      </c>
      <c r="L7" s="300">
        <f>J7-F7</f>
        <v>0</v>
      </c>
      <c r="M7" s="14"/>
      <c r="N7" s="32"/>
    </row>
    <row r="8" spans="2:18" ht="27" customHeight="1" x14ac:dyDescent="0.3">
      <c r="B8" s="185" t="s">
        <v>22</v>
      </c>
      <c r="C8" s="194">
        <f>E8/D8</f>
        <v>2735.3333333333335</v>
      </c>
      <c r="D8" s="47">
        <v>0.15</v>
      </c>
      <c r="E8" s="262">
        <f>259.8-E9+E10</f>
        <v>410.3</v>
      </c>
      <c r="F8" s="278"/>
      <c r="G8" s="45" t="s">
        <v>8</v>
      </c>
      <c r="H8" s="75">
        <v>0.15</v>
      </c>
      <c r="I8" s="301">
        <f>C8*H8</f>
        <v>410.3</v>
      </c>
      <c r="J8" s="302"/>
      <c r="K8" s="301" t="s">
        <v>8</v>
      </c>
      <c r="L8" s="315" t="s">
        <v>8</v>
      </c>
      <c r="M8" s="8"/>
      <c r="N8" s="32"/>
    </row>
    <row r="9" spans="2:18" ht="27" customHeight="1" x14ac:dyDescent="0.3">
      <c r="B9" s="185" t="s">
        <v>23</v>
      </c>
      <c r="C9" s="194">
        <f>E9/D9</f>
        <v>6.5217391304347823</v>
      </c>
      <c r="D9" s="47">
        <v>0.23</v>
      </c>
      <c r="E9" s="262">
        <v>1.5</v>
      </c>
      <c r="F9" s="279"/>
      <c r="G9" s="45" t="s">
        <v>8</v>
      </c>
      <c r="H9" s="75">
        <v>0.23</v>
      </c>
      <c r="I9" s="301">
        <f>C9*H9</f>
        <v>1.5</v>
      </c>
      <c r="J9" s="302"/>
      <c r="K9" s="301" t="s">
        <v>8</v>
      </c>
      <c r="L9" s="315" t="s">
        <v>8</v>
      </c>
      <c r="M9" s="8"/>
      <c r="N9" s="32"/>
    </row>
    <row r="10" spans="2:18" ht="27" customHeight="1" x14ac:dyDescent="0.3">
      <c r="B10" s="185" t="s">
        <v>24</v>
      </c>
      <c r="C10" s="235">
        <f>(E10*1000000000)/D10</f>
        <v>4928664.0726329442</v>
      </c>
      <c r="D10" s="174">
        <v>30840</v>
      </c>
      <c r="E10" s="263">
        <v>152</v>
      </c>
      <c r="F10" s="280"/>
      <c r="G10" s="45" t="s">
        <v>8</v>
      </c>
      <c r="H10" s="175">
        <v>30840</v>
      </c>
      <c r="I10" s="303">
        <f>C10*H10/1000000000</f>
        <v>152</v>
      </c>
      <c r="J10" s="304"/>
      <c r="K10" s="303" t="s">
        <v>8</v>
      </c>
      <c r="L10" s="316" t="s">
        <v>8</v>
      </c>
      <c r="M10" s="8"/>
      <c r="N10" s="32"/>
    </row>
    <row r="11" spans="2:18" s="15" customFormat="1" ht="27" customHeight="1" x14ac:dyDescent="0.3">
      <c r="B11" s="186" t="s">
        <v>3</v>
      </c>
      <c r="C11" s="195">
        <f>SUM(C12:C14)</f>
        <v>3190</v>
      </c>
      <c r="D11" s="251">
        <v>0.18190217606509501</v>
      </c>
      <c r="E11" s="264">
        <f>SUM(E12:E14)</f>
        <v>580.08000000000004</v>
      </c>
      <c r="F11" s="277">
        <f t="shared" ref="F11:F18" si="2">E11/$C$43*100</f>
        <v>7.760430627091643</v>
      </c>
      <c r="G11" s="48">
        <v>6.8</v>
      </c>
      <c r="H11" s="232"/>
      <c r="I11" s="299">
        <f>SUM(I12:I14)</f>
        <v>580.08000000000004</v>
      </c>
      <c r="J11" s="300">
        <f>I11/$C$43*100</f>
        <v>7.760430627091643</v>
      </c>
      <c r="K11" s="299">
        <f>SUM(I12:I14)-SUM(E12:E14)</f>
        <v>0</v>
      </c>
      <c r="L11" s="300">
        <f>J11-F11</f>
        <v>0</v>
      </c>
      <c r="M11" s="18"/>
      <c r="N11" s="32"/>
      <c r="O11" s="29"/>
    </row>
    <row r="12" spans="2:18" ht="27" customHeight="1" x14ac:dyDescent="0.3">
      <c r="B12" s="185" t="s">
        <v>9</v>
      </c>
      <c r="C12" s="196">
        <v>1998</v>
      </c>
      <c r="D12" s="49">
        <v>0.21</v>
      </c>
      <c r="E12" s="265">
        <f>C12*D12</f>
        <v>419.58</v>
      </c>
      <c r="F12" s="281">
        <f t="shared" si="2"/>
        <v>5.6132283176718918</v>
      </c>
      <c r="G12" s="45" t="s">
        <v>8</v>
      </c>
      <c r="H12" s="75">
        <v>0.21</v>
      </c>
      <c r="I12" s="301">
        <f>C12*H12</f>
        <v>419.58</v>
      </c>
      <c r="J12" s="302"/>
      <c r="K12" s="301" t="s">
        <v>8</v>
      </c>
      <c r="L12" s="315" t="s">
        <v>8</v>
      </c>
      <c r="M12" s="4"/>
      <c r="N12" s="32"/>
      <c r="O12" s="28"/>
    </row>
    <row r="13" spans="2:18" ht="27" customHeight="1" x14ac:dyDescent="0.3">
      <c r="B13" s="185" t="s">
        <v>10</v>
      </c>
      <c r="C13" s="196">
        <v>826</v>
      </c>
      <c r="D13" s="49">
        <v>0.15</v>
      </c>
      <c r="E13" s="265">
        <f>C13*D13</f>
        <v>123.89999999999999</v>
      </c>
      <c r="F13" s="281">
        <f t="shared" si="2"/>
        <v>1.6575599136268351</v>
      </c>
      <c r="G13" s="45" t="s">
        <v>8</v>
      </c>
      <c r="H13" s="75">
        <v>0.15</v>
      </c>
      <c r="I13" s="301">
        <f>C13*H13</f>
        <v>123.89999999999999</v>
      </c>
      <c r="J13" s="302"/>
      <c r="K13" s="301" t="s">
        <v>8</v>
      </c>
      <c r="L13" s="315" t="s">
        <v>8</v>
      </c>
      <c r="M13" s="33"/>
      <c r="N13" s="32"/>
      <c r="O13" s="28"/>
      <c r="R13" s="6"/>
    </row>
    <row r="14" spans="2:18" ht="27" customHeight="1" x14ac:dyDescent="0.3">
      <c r="B14" s="187" t="s">
        <v>11</v>
      </c>
      <c r="C14" s="197">
        <v>366</v>
      </c>
      <c r="D14" s="51">
        <v>0.1</v>
      </c>
      <c r="E14" s="266">
        <f>C14*D14</f>
        <v>36.6</v>
      </c>
      <c r="F14" s="282">
        <f t="shared" si="2"/>
        <v>0.48964239579291496</v>
      </c>
      <c r="G14" s="42" t="s">
        <v>8</v>
      </c>
      <c r="H14" s="74">
        <v>0.1</v>
      </c>
      <c r="I14" s="303">
        <f>C14*H14</f>
        <v>36.6</v>
      </c>
      <c r="J14" s="304"/>
      <c r="K14" s="303" t="s">
        <v>8</v>
      </c>
      <c r="L14" s="316" t="s">
        <v>8</v>
      </c>
      <c r="M14" s="31"/>
      <c r="N14" s="32"/>
      <c r="O14" s="28"/>
      <c r="R14" s="6"/>
    </row>
    <row r="15" spans="2:18" s="15" customFormat="1" ht="27" customHeight="1" x14ac:dyDescent="0.3">
      <c r="B15" s="186" t="s">
        <v>1</v>
      </c>
      <c r="C15" s="198"/>
      <c r="D15" s="53"/>
      <c r="E15" s="261">
        <f>E16+E17+E18</f>
        <v>159.9</v>
      </c>
      <c r="F15" s="283">
        <f t="shared" si="2"/>
        <v>2.1391753848985546</v>
      </c>
      <c r="G15" s="48">
        <v>2.4</v>
      </c>
      <c r="H15" s="232"/>
      <c r="I15" s="299">
        <f>SUM(I16:I18)</f>
        <v>159.9</v>
      </c>
      <c r="J15" s="300">
        <f>I15/$C$43*100</f>
        <v>2.1391753848985546</v>
      </c>
      <c r="K15" s="299">
        <f t="shared" ref="K15:K30" si="3">I15-E15</f>
        <v>0</v>
      </c>
      <c r="L15" s="300">
        <f t="shared" si="1"/>
        <v>0</v>
      </c>
      <c r="M15" s="18"/>
      <c r="N15" s="32"/>
    </row>
    <row r="16" spans="2:18" ht="35.25" customHeight="1" x14ac:dyDescent="0.3">
      <c r="B16" s="183" t="s">
        <v>232</v>
      </c>
      <c r="C16" s="181">
        <v>7.65</v>
      </c>
      <c r="D16" s="54" t="s">
        <v>216</v>
      </c>
      <c r="E16" s="267">
        <v>76.5</v>
      </c>
      <c r="F16" s="284">
        <f t="shared" si="2"/>
        <v>1.0234328764524041</v>
      </c>
      <c r="G16" s="45" t="s">
        <v>8</v>
      </c>
      <c r="H16" s="76">
        <v>10</v>
      </c>
      <c r="I16" s="305">
        <f>C16*H16</f>
        <v>76.5</v>
      </c>
      <c r="J16" s="306">
        <f>I16/$C$43*100</f>
        <v>1.0234328764524041</v>
      </c>
      <c r="K16" s="305">
        <f t="shared" si="3"/>
        <v>0</v>
      </c>
      <c r="L16" s="306">
        <f t="shared" si="1"/>
        <v>0</v>
      </c>
      <c r="M16" s="4"/>
      <c r="N16" s="32"/>
      <c r="O16" s="28"/>
    </row>
    <row r="17" spans="2:15" ht="24.75" customHeight="1" x14ac:dyDescent="0.3">
      <c r="B17" s="183" t="s">
        <v>17</v>
      </c>
      <c r="C17" s="181">
        <v>17.301136363636363</v>
      </c>
      <c r="D17" s="55" t="s">
        <v>215</v>
      </c>
      <c r="E17" s="267">
        <v>60.9</v>
      </c>
      <c r="F17" s="284">
        <f t="shared" si="2"/>
        <v>0.81473283890132575</v>
      </c>
      <c r="G17" s="45" t="s">
        <v>8</v>
      </c>
      <c r="H17" s="177">
        <v>3.52</v>
      </c>
      <c r="I17" s="305">
        <f>C17*H17</f>
        <v>60.9</v>
      </c>
      <c r="J17" s="306">
        <f>I17/$C$43*100</f>
        <v>0.81473283890132575</v>
      </c>
      <c r="K17" s="305">
        <f t="shared" si="3"/>
        <v>0</v>
      </c>
      <c r="L17" s="306">
        <f t="shared" si="1"/>
        <v>0</v>
      </c>
      <c r="M17" s="4"/>
      <c r="N17" s="32"/>
      <c r="O17" s="28"/>
    </row>
    <row r="18" spans="2:15" ht="22.5" customHeight="1" x14ac:dyDescent="0.3">
      <c r="B18" s="188" t="s">
        <v>4</v>
      </c>
      <c r="C18" s="164"/>
      <c r="D18" s="52"/>
      <c r="E18" s="268">
        <v>22.5</v>
      </c>
      <c r="F18" s="285">
        <f t="shared" si="2"/>
        <v>0.30100966954482478</v>
      </c>
      <c r="G18" s="42" t="s">
        <v>8</v>
      </c>
      <c r="H18" s="56"/>
      <c r="I18" s="307">
        <f>E18</f>
        <v>22.5</v>
      </c>
      <c r="J18" s="308">
        <f>I18/$C$43*100</f>
        <v>0.30100966954482478</v>
      </c>
      <c r="K18" s="307">
        <f t="shared" si="3"/>
        <v>0</v>
      </c>
      <c r="L18" s="308">
        <f t="shared" si="1"/>
        <v>0</v>
      </c>
      <c r="M18" s="4"/>
      <c r="N18" s="32"/>
    </row>
    <row r="19" spans="2:15" ht="28.5" customHeight="1" x14ac:dyDescent="0.3">
      <c r="B19" s="43" t="s">
        <v>41</v>
      </c>
      <c r="C19" s="181" t="s">
        <v>181</v>
      </c>
      <c r="D19" s="50"/>
      <c r="E19" s="261">
        <f>F19*$C$43/100</f>
        <v>114.77450895181023</v>
      </c>
      <c r="F19" s="286">
        <f>F5-(F6+F7+F11+F15)</f>
        <v>1.5354772005223971</v>
      </c>
      <c r="G19" s="45" t="s">
        <v>8</v>
      </c>
      <c r="H19" s="57"/>
      <c r="I19" s="309">
        <f>E19</f>
        <v>114.77450895181023</v>
      </c>
      <c r="J19" s="310">
        <f>F19</f>
        <v>1.5354772005223971</v>
      </c>
      <c r="K19" s="309">
        <f t="shared" si="3"/>
        <v>0</v>
      </c>
      <c r="L19" s="310">
        <f t="shared" si="1"/>
        <v>0</v>
      </c>
      <c r="M19" s="4"/>
      <c r="N19" s="32"/>
    </row>
    <row r="20" spans="2:15" ht="22.5" customHeight="1" x14ac:dyDescent="0.3">
      <c r="B20" s="223" t="s">
        <v>182</v>
      </c>
      <c r="C20" s="163"/>
      <c r="D20" s="53" t="s">
        <v>8</v>
      </c>
      <c r="E20" s="269">
        <v>10.18</v>
      </c>
      <c r="F20" s="287">
        <f>E20/$C$43*100</f>
        <v>0.13619015270961407</v>
      </c>
      <c r="G20" s="45">
        <v>1.9</v>
      </c>
      <c r="H20" s="79" t="s">
        <v>8</v>
      </c>
      <c r="I20" s="305">
        <f t="shared" ref="I20:I24" si="4">E20</f>
        <v>10.18</v>
      </c>
      <c r="J20" s="306">
        <f t="shared" ref="J20:J24" si="5">F20</f>
        <v>0.13619015270961407</v>
      </c>
      <c r="K20" s="301">
        <f t="shared" ref="K20:K24" si="6">I20-E20</f>
        <v>0</v>
      </c>
      <c r="L20" s="315">
        <f t="shared" ref="L20:L25" si="7">J20-F20</f>
        <v>0</v>
      </c>
      <c r="M20" s="4"/>
      <c r="N20" s="32"/>
    </row>
    <row r="21" spans="2:15" ht="22.5" customHeight="1" x14ac:dyDescent="0.3">
      <c r="B21" s="183" t="s">
        <v>42</v>
      </c>
      <c r="C21" s="163"/>
      <c r="D21" s="53" t="s">
        <v>8</v>
      </c>
      <c r="E21" s="265">
        <v>12.35</v>
      </c>
      <c r="F21" s="287">
        <f>E21/$C$43*100</f>
        <v>0.16522086306127048</v>
      </c>
      <c r="G21" s="45" t="s">
        <v>8</v>
      </c>
      <c r="H21" s="79" t="s">
        <v>8</v>
      </c>
      <c r="I21" s="305">
        <f>E21</f>
        <v>12.35</v>
      </c>
      <c r="J21" s="306">
        <f>F21</f>
        <v>0.16522086306127048</v>
      </c>
      <c r="K21" s="301">
        <f>I21-E21</f>
        <v>0</v>
      </c>
      <c r="L21" s="315">
        <f>J21-F21</f>
        <v>0</v>
      </c>
      <c r="M21" s="4"/>
      <c r="N21" s="32"/>
    </row>
    <row r="22" spans="2:15" ht="22.5" customHeight="1" x14ac:dyDescent="0.3">
      <c r="B22" s="183" t="s">
        <v>39</v>
      </c>
      <c r="C22" s="165"/>
      <c r="D22" s="60" t="s">
        <v>8</v>
      </c>
      <c r="E22" s="269">
        <v>1.3</v>
      </c>
      <c r="F22" s="287">
        <f>E22/$C$43*100</f>
        <v>1.7391669795923211E-2</v>
      </c>
      <c r="G22" s="172" t="s">
        <v>8</v>
      </c>
      <c r="H22" s="170" t="s">
        <v>8</v>
      </c>
      <c r="I22" s="305">
        <f t="shared" ref="I22:I23" si="8">E22</f>
        <v>1.3</v>
      </c>
      <c r="J22" s="306">
        <f t="shared" ref="J22:J23" si="9">F22</f>
        <v>1.7391669795923211E-2</v>
      </c>
      <c r="K22" s="301">
        <f t="shared" ref="K22:K23" si="10">I22-E22</f>
        <v>0</v>
      </c>
      <c r="L22" s="315">
        <f t="shared" ref="L22:L23" si="11">J22-F22</f>
        <v>0</v>
      </c>
      <c r="M22" s="4"/>
      <c r="N22" s="32"/>
    </row>
    <row r="23" spans="2:15" ht="22.5" customHeight="1" x14ac:dyDescent="0.3">
      <c r="B23" s="183" t="s">
        <v>234</v>
      </c>
      <c r="C23" s="234"/>
      <c r="D23" s="60" t="s">
        <v>8</v>
      </c>
      <c r="E23" s="269">
        <v>28</v>
      </c>
      <c r="F23" s="287">
        <f>E23/$C$43*100</f>
        <v>0.37458981098911526</v>
      </c>
      <c r="G23" s="172"/>
      <c r="H23" s="170"/>
      <c r="I23" s="305">
        <f t="shared" si="8"/>
        <v>28</v>
      </c>
      <c r="J23" s="306">
        <f t="shared" si="9"/>
        <v>0.37458981098911526</v>
      </c>
      <c r="K23" s="301">
        <f t="shared" si="10"/>
        <v>0</v>
      </c>
      <c r="L23" s="315">
        <f t="shared" si="11"/>
        <v>0</v>
      </c>
      <c r="M23" s="4"/>
      <c r="N23" s="32"/>
    </row>
    <row r="24" spans="2:15" ht="57" customHeight="1" thickBot="1" x14ac:dyDescent="0.35">
      <c r="B24" s="182" t="s">
        <v>43</v>
      </c>
      <c r="C24" s="166"/>
      <c r="D24" s="169" t="s">
        <v>8</v>
      </c>
      <c r="E24" s="270">
        <f>F24*$C$43/100</f>
        <v>62.944508951810256</v>
      </c>
      <c r="F24" s="288">
        <f>F19-F22-F20-F21-F23</f>
        <v>0.84208470396647428</v>
      </c>
      <c r="G24" s="45" t="s">
        <v>8</v>
      </c>
      <c r="H24" s="79" t="s">
        <v>8</v>
      </c>
      <c r="I24" s="305">
        <f t="shared" si="4"/>
        <v>62.944508951810256</v>
      </c>
      <c r="J24" s="306">
        <f t="shared" si="5"/>
        <v>0.84208470396647428</v>
      </c>
      <c r="K24" s="301">
        <f t="shared" si="6"/>
        <v>0</v>
      </c>
      <c r="L24" s="315">
        <f t="shared" si="7"/>
        <v>0</v>
      </c>
      <c r="M24" s="4"/>
      <c r="N24" s="32"/>
    </row>
    <row r="25" spans="2:15" ht="35.25" customHeight="1" thickBot="1" x14ac:dyDescent="0.35">
      <c r="B25" s="37" t="s">
        <v>40</v>
      </c>
      <c r="C25" s="167"/>
      <c r="D25" s="253" t="s">
        <v>8</v>
      </c>
      <c r="E25" s="271">
        <f>E26+E30</f>
        <v>1164.1137252263165</v>
      </c>
      <c r="F25" s="259">
        <f>E25/$C$43*100</f>
        <v>15.573755010798601</v>
      </c>
      <c r="G25" s="39">
        <v>9</v>
      </c>
      <c r="H25" s="254" t="s">
        <v>8</v>
      </c>
      <c r="I25" s="295">
        <f>I26+I30</f>
        <v>1164.0835624619508</v>
      </c>
      <c r="J25" s="296">
        <f>I25/$C$43*100</f>
        <v>15.573351487077074</v>
      </c>
      <c r="K25" s="295">
        <f>I25-E25</f>
        <v>-3.0162764365741168E-2</v>
      </c>
      <c r="L25" s="296">
        <f t="shared" si="7"/>
        <v>-4.0352372152696603E-4</v>
      </c>
      <c r="M25" s="4"/>
      <c r="N25" s="32"/>
    </row>
    <row r="26" spans="2:15" s="15" customFormat="1" ht="27" customHeight="1" x14ac:dyDescent="0.3">
      <c r="B26" s="43" t="s">
        <v>2</v>
      </c>
      <c r="C26" s="199"/>
      <c r="D26" s="61"/>
      <c r="E26" s="261">
        <v>703.28356246195085</v>
      </c>
      <c r="F26" s="289">
        <f t="shared" ref="F26:F34" si="12">E26/$C$43*100</f>
        <v>9.4086734547990645</v>
      </c>
      <c r="G26" s="62" t="s">
        <v>8</v>
      </c>
      <c r="H26" s="63"/>
      <c r="I26" s="309">
        <f>SUM(I27:I29)</f>
        <v>703.28356246195085</v>
      </c>
      <c r="J26" s="310">
        <f>I26/$C$43*100</f>
        <v>9.4086734547990645</v>
      </c>
      <c r="K26" s="309">
        <f>I26-E26</f>
        <v>0</v>
      </c>
      <c r="L26" s="310">
        <f t="shared" si="1"/>
        <v>0</v>
      </c>
      <c r="M26" s="5"/>
      <c r="N26" s="32"/>
    </row>
    <row r="27" spans="2:15" ht="27" customHeight="1" x14ac:dyDescent="0.3">
      <c r="B27" s="183" t="s">
        <v>27</v>
      </c>
      <c r="C27" s="200">
        <f>($E$26-$E$29)/($D$27+$D$28)</f>
        <v>2134.5640973225268</v>
      </c>
      <c r="D27" s="55">
        <v>6.5000000000000002E-2</v>
      </c>
      <c r="E27" s="272">
        <f>C27*D27</f>
        <v>138.74666632596424</v>
      </c>
      <c r="F27" s="272">
        <f t="shared" si="12"/>
        <v>1.856181696943314</v>
      </c>
      <c r="G27" s="62" t="s">
        <v>8</v>
      </c>
      <c r="H27" s="77">
        <v>6.5000000000000002E-2</v>
      </c>
      <c r="I27" s="301">
        <f>C27*H27</f>
        <v>138.74666632596424</v>
      </c>
      <c r="J27" s="302"/>
      <c r="K27" s="301" t="s">
        <v>8</v>
      </c>
      <c r="L27" s="315" t="s">
        <v>8</v>
      </c>
      <c r="M27" s="4"/>
      <c r="N27" s="32"/>
    </row>
    <row r="28" spans="2:15" ht="27" customHeight="1" x14ac:dyDescent="0.3">
      <c r="B28" s="183" t="s">
        <v>26</v>
      </c>
      <c r="C28" s="200">
        <f>($E$26-$E$29)/($D$27+$D$28)</f>
        <v>2134.5640973225268</v>
      </c>
      <c r="D28" s="55">
        <v>0.248</v>
      </c>
      <c r="E28" s="272">
        <f>C28*D28</f>
        <v>529.37189613598662</v>
      </c>
      <c r="F28" s="272">
        <f t="shared" si="12"/>
        <v>7.0820470898760286</v>
      </c>
      <c r="G28" s="62" t="s">
        <v>8</v>
      </c>
      <c r="H28" s="77">
        <v>0.248</v>
      </c>
      <c r="I28" s="301">
        <f t="shared" ref="I28:I29" si="13">C28*H28</f>
        <v>529.37189613598662</v>
      </c>
      <c r="J28" s="302"/>
      <c r="K28" s="301" t="s">
        <v>8</v>
      </c>
      <c r="L28" s="315" t="s">
        <v>8</v>
      </c>
      <c r="M28" s="4"/>
      <c r="N28" s="32"/>
    </row>
    <row r="29" spans="2:15" ht="27" customHeight="1" x14ac:dyDescent="0.3">
      <c r="B29" s="188" t="s">
        <v>20</v>
      </c>
      <c r="C29" s="201">
        <f>E29/D29</f>
        <v>120.42808219178083</v>
      </c>
      <c r="D29" s="64">
        <v>0.29199999999999998</v>
      </c>
      <c r="E29" s="263">
        <v>35.164999999999999</v>
      </c>
      <c r="F29" s="290">
        <f t="shared" si="12"/>
        <v>0.47044466797972284</v>
      </c>
      <c r="G29" s="173" t="s">
        <v>8</v>
      </c>
      <c r="H29" s="78">
        <v>0.29199999999999998</v>
      </c>
      <c r="I29" s="303">
        <f t="shared" si="13"/>
        <v>35.164999999999999</v>
      </c>
      <c r="J29" s="304"/>
      <c r="K29" s="303" t="s">
        <v>8</v>
      </c>
      <c r="L29" s="316" t="s">
        <v>8</v>
      </c>
      <c r="M29" s="4"/>
      <c r="N29" s="32"/>
    </row>
    <row r="30" spans="2:15" s="15" customFormat="1" ht="27" customHeight="1" x14ac:dyDescent="0.3">
      <c r="B30" s="43" t="s">
        <v>15</v>
      </c>
      <c r="C30" s="202"/>
      <c r="D30" s="65"/>
      <c r="E30" s="261">
        <f>J63+E34</f>
        <v>460.8301627643657</v>
      </c>
      <c r="F30" s="291">
        <f t="shared" si="12"/>
        <v>6.1650815559995342</v>
      </c>
      <c r="G30" s="62" t="s">
        <v>8</v>
      </c>
      <c r="H30" s="63"/>
      <c r="I30" s="309">
        <f>SUM(I31:I34)</f>
        <v>460.79999999999995</v>
      </c>
      <c r="J30" s="310">
        <f>I30/$C$43*100</f>
        <v>6.1646780322780108</v>
      </c>
      <c r="K30" s="299">
        <f t="shared" si="3"/>
        <v>-3.0162764365741168E-2</v>
      </c>
      <c r="L30" s="300">
        <f t="shared" si="1"/>
        <v>-4.0352372152341331E-4</v>
      </c>
      <c r="M30" s="16"/>
      <c r="N30" s="32"/>
    </row>
    <row r="31" spans="2:15" ht="27" customHeight="1" x14ac:dyDescent="0.3">
      <c r="B31" s="183" t="s">
        <v>27</v>
      </c>
      <c r="C31" s="203">
        <f>(319.7-$E$33)/($D$31+$D$32)</f>
        <v>2173.96</v>
      </c>
      <c r="D31" s="66">
        <v>4.4999999999999998E-2</v>
      </c>
      <c r="E31" s="262">
        <f>C31*D31</f>
        <v>97.828199999999995</v>
      </c>
      <c r="F31" s="262">
        <f t="shared" si="12"/>
        <v>1.3087659624073344</v>
      </c>
      <c r="G31" s="62" t="s">
        <v>8</v>
      </c>
      <c r="H31" s="77">
        <v>4.4999999999999998E-2</v>
      </c>
      <c r="I31" s="311">
        <f>C31*H31</f>
        <v>97.828199999999995</v>
      </c>
      <c r="J31" s="302"/>
      <c r="K31" s="301" t="s">
        <v>8</v>
      </c>
      <c r="L31" s="315" t="s">
        <v>8</v>
      </c>
      <c r="M31" s="9"/>
      <c r="N31" s="32"/>
    </row>
    <row r="32" spans="2:15" ht="27" customHeight="1" x14ac:dyDescent="0.3">
      <c r="B32" s="183" t="s">
        <v>26</v>
      </c>
      <c r="C32" s="203">
        <f>(319.7-$E$33)/($D$31+$D$32)</f>
        <v>2173.96</v>
      </c>
      <c r="D32" s="66">
        <v>0.09</v>
      </c>
      <c r="E32" s="262">
        <f>C32*D32</f>
        <v>195.65639999999999</v>
      </c>
      <c r="F32" s="262">
        <f t="shared" si="12"/>
        <v>2.6175319248146689</v>
      </c>
      <c r="G32" s="62" t="s">
        <v>8</v>
      </c>
      <c r="H32" s="77">
        <v>0.09</v>
      </c>
      <c r="I32" s="311">
        <f>C32*H32</f>
        <v>195.65639999999999</v>
      </c>
      <c r="J32" s="302"/>
      <c r="K32" s="301" t="s">
        <v>8</v>
      </c>
      <c r="L32" s="315" t="s">
        <v>8</v>
      </c>
      <c r="M32" s="9"/>
      <c r="N32" s="32"/>
    </row>
    <row r="33" spans="2:18" ht="27" customHeight="1" x14ac:dyDescent="0.3">
      <c r="B33" s="183" t="s">
        <v>20</v>
      </c>
      <c r="C33" s="200">
        <f>E33/D33</f>
        <v>194.18814814814812</v>
      </c>
      <c r="D33" s="66">
        <v>0.13500000000000001</v>
      </c>
      <c r="E33" s="262">
        <v>26.215399999999999</v>
      </c>
      <c r="F33" s="262">
        <f t="shared" si="12"/>
        <v>0.3507150618215733</v>
      </c>
      <c r="G33" s="62" t="s">
        <v>8</v>
      </c>
      <c r="H33" s="77">
        <v>0.13500000000000001</v>
      </c>
      <c r="I33" s="311">
        <f>C33*H33</f>
        <v>26.215399999999999</v>
      </c>
      <c r="J33" s="302"/>
      <c r="K33" s="301" t="s">
        <v>8</v>
      </c>
      <c r="L33" s="315" t="s">
        <v>8</v>
      </c>
      <c r="M33" s="9"/>
      <c r="N33" s="32"/>
    </row>
    <row r="34" spans="2:18" s="15" customFormat="1" ht="25.5" customHeight="1" thickBot="1" x14ac:dyDescent="0.35">
      <c r="B34" s="183" t="s">
        <v>38</v>
      </c>
      <c r="C34" s="199" t="s">
        <v>8</v>
      </c>
      <c r="D34" s="60" t="s">
        <v>8</v>
      </c>
      <c r="E34" s="273">
        <v>141.1</v>
      </c>
      <c r="F34" s="292">
        <f t="shared" si="12"/>
        <v>1.8876650832344344</v>
      </c>
      <c r="G34" s="62" t="s">
        <v>8</v>
      </c>
      <c r="H34" s="67" t="s">
        <v>8</v>
      </c>
      <c r="I34" s="309">
        <f>E34</f>
        <v>141.1</v>
      </c>
      <c r="J34" s="312"/>
      <c r="K34" s="317" t="s">
        <v>8</v>
      </c>
      <c r="L34" s="318" t="s">
        <v>8</v>
      </c>
      <c r="M34" s="30"/>
      <c r="N34" s="32"/>
      <c r="R34" s="17"/>
    </row>
    <row r="35" spans="2:18" s="15" customFormat="1" ht="40.5" customHeight="1" thickBot="1" x14ac:dyDescent="0.35">
      <c r="B35" s="37" t="s">
        <v>183</v>
      </c>
      <c r="C35" s="204" t="s">
        <v>8</v>
      </c>
      <c r="D35" s="38" t="s">
        <v>8</v>
      </c>
      <c r="E35" s="271">
        <v>516.25161904262063</v>
      </c>
      <c r="F35" s="271">
        <v>6.9065212999999996</v>
      </c>
      <c r="G35" s="39" t="s">
        <v>8</v>
      </c>
      <c r="H35" s="68" t="s">
        <v>8</v>
      </c>
      <c r="I35" s="295">
        <f t="shared" ref="I35" si="14">E35</f>
        <v>516.25161904262063</v>
      </c>
      <c r="J35" s="296">
        <f>F35</f>
        <v>6.9065212999999996</v>
      </c>
      <c r="K35" s="295">
        <f t="shared" ref="K35" si="15">I35-E35</f>
        <v>0</v>
      </c>
      <c r="L35" s="296">
        <f t="shared" ref="L35" si="16">J35-F35</f>
        <v>0</v>
      </c>
      <c r="M35" s="30"/>
      <c r="N35" s="32"/>
      <c r="R35" s="17"/>
    </row>
    <row r="36" spans="2:18" ht="25.5" customHeight="1" x14ac:dyDescent="0.3">
      <c r="B36" s="189" t="s">
        <v>25</v>
      </c>
      <c r="C36" s="199" t="s">
        <v>8</v>
      </c>
      <c r="D36" s="252" t="s">
        <v>8</v>
      </c>
      <c r="E36" s="269">
        <v>87.81811889954443</v>
      </c>
      <c r="F36" s="269">
        <v>1.1748490199999999</v>
      </c>
      <c r="G36" s="62" t="s">
        <v>8</v>
      </c>
      <c r="H36" s="67" t="s">
        <v>8</v>
      </c>
      <c r="I36" s="305">
        <f>E36</f>
        <v>87.81811889954443</v>
      </c>
      <c r="J36" s="306">
        <f>F36</f>
        <v>1.1748490199999999</v>
      </c>
      <c r="K36" s="309">
        <f t="shared" ref="K36" si="17">I36-E36</f>
        <v>0</v>
      </c>
      <c r="L36" s="310">
        <f t="shared" ref="L36" si="18">J36-F36</f>
        <v>0</v>
      </c>
      <c r="M36" s="5"/>
      <c r="N36" s="32"/>
      <c r="R36" s="7"/>
    </row>
    <row r="37" spans="2:18" ht="25.5" customHeight="1" x14ac:dyDescent="0.3">
      <c r="B37" s="189" t="s">
        <v>228</v>
      </c>
      <c r="C37" s="199"/>
      <c r="D37" s="60"/>
      <c r="E37" s="269">
        <v>11.1</v>
      </c>
      <c r="F37" s="269">
        <v>0.14849810364211355</v>
      </c>
      <c r="G37" s="62"/>
      <c r="H37" s="67"/>
      <c r="I37" s="305"/>
      <c r="J37" s="306"/>
      <c r="K37" s="58"/>
      <c r="L37" s="59"/>
      <c r="M37" s="5"/>
      <c r="N37" s="32"/>
      <c r="R37" s="7"/>
    </row>
    <row r="38" spans="2:18" ht="25.5" customHeight="1" thickBot="1" x14ac:dyDescent="0.35">
      <c r="B38" s="189" t="s">
        <v>4</v>
      </c>
      <c r="C38" s="199"/>
      <c r="D38" s="60"/>
      <c r="E38" s="274">
        <v>417.33350014307615</v>
      </c>
      <c r="F38" s="269">
        <v>5.5831741763578862</v>
      </c>
      <c r="G38" s="62"/>
      <c r="H38" s="67"/>
      <c r="I38" s="305"/>
      <c r="J38" s="306"/>
      <c r="K38" s="58"/>
      <c r="L38" s="59"/>
      <c r="M38" s="5"/>
      <c r="N38" s="32"/>
      <c r="R38" s="7"/>
    </row>
    <row r="39" spans="2:18" ht="57" customHeight="1" thickBot="1" x14ac:dyDescent="0.35">
      <c r="B39" s="190" t="s">
        <v>5</v>
      </c>
      <c r="C39" s="204" t="s">
        <v>8</v>
      </c>
      <c r="D39" s="38" t="s">
        <v>8</v>
      </c>
      <c r="E39" s="271">
        <f>E6+E7+E11+E15+E19+E26+E30+E35</f>
        <v>3073.8208532207473</v>
      </c>
      <c r="F39" s="271">
        <v>41.122213309999999</v>
      </c>
      <c r="G39" s="69" t="s">
        <v>8</v>
      </c>
      <c r="H39" s="68" t="s">
        <v>8</v>
      </c>
      <c r="I39" s="295">
        <f>SUM(I6,I7,I15,I19,I26,I11,I35,I30)</f>
        <v>3073.7906904563815</v>
      </c>
      <c r="J39" s="296">
        <f>SUM(J6,J7,J15,J19,J26,J11,J35,J30)</f>
        <v>41.121809777077075</v>
      </c>
      <c r="K39" s="319">
        <f>I39-E39</f>
        <v>-3.0162764365741168E-2</v>
      </c>
      <c r="L39" s="320">
        <f>J39-F39</f>
        <v>-4.0353292292394372E-4</v>
      </c>
      <c r="M39" s="32"/>
      <c r="N39" s="32"/>
    </row>
    <row r="40" spans="2:18" ht="56.25" customHeight="1" thickBot="1" x14ac:dyDescent="0.35">
      <c r="B40" s="191" t="s">
        <v>34</v>
      </c>
      <c r="C40" s="205" t="s">
        <v>8</v>
      </c>
      <c r="D40" s="180" t="s">
        <v>8</v>
      </c>
      <c r="E40" s="271">
        <f>F40/100*C43</f>
        <v>3337.6851010940331</v>
      </c>
      <c r="F40" s="293">
        <v>44.652243970000001</v>
      </c>
      <c r="G40" s="171" t="s">
        <v>8</v>
      </c>
      <c r="H40" s="68" t="s">
        <v>8</v>
      </c>
      <c r="I40" s="259">
        <f>E40</f>
        <v>3337.6851010940331</v>
      </c>
      <c r="J40" s="313">
        <f>F40</f>
        <v>44.652243970000001</v>
      </c>
      <c r="K40" s="255" t="s">
        <v>8</v>
      </c>
      <c r="L40" s="256" t="s">
        <v>8</v>
      </c>
      <c r="M40" s="4"/>
      <c r="N40" s="12"/>
    </row>
    <row r="41" spans="2:18" ht="61.5" customHeight="1" thickBot="1" x14ac:dyDescent="0.35">
      <c r="B41" s="190" t="s">
        <v>35</v>
      </c>
      <c r="C41" s="205" t="s">
        <v>8</v>
      </c>
      <c r="D41" s="70" t="s">
        <v>36</v>
      </c>
      <c r="E41" s="275">
        <f>E39-E40</f>
        <v>-263.86424787328588</v>
      </c>
      <c r="F41" s="294">
        <f>E41/$C$43*100</f>
        <v>-3.5300306692014005</v>
      </c>
      <c r="G41" s="171" t="s">
        <v>8</v>
      </c>
      <c r="H41" s="71" t="s">
        <v>37</v>
      </c>
      <c r="I41" s="314">
        <f>I39-I40</f>
        <v>-263.89441063765162</v>
      </c>
      <c r="J41" s="294">
        <f>I41/$C$43*100</f>
        <v>-3.5304341929229244</v>
      </c>
      <c r="K41" s="257" t="s">
        <v>8</v>
      </c>
      <c r="L41" s="258" t="s">
        <v>8</v>
      </c>
    </row>
    <row r="42" spans="2:18" ht="15.6" x14ac:dyDescent="0.3">
      <c r="B42" s="72" t="s">
        <v>242</v>
      </c>
      <c r="C42" s="168"/>
      <c r="D42" s="73"/>
      <c r="E42" s="73"/>
      <c r="F42" s="73"/>
      <c r="G42" s="73"/>
      <c r="H42" s="73"/>
      <c r="I42" s="73"/>
      <c r="J42" s="73"/>
      <c r="K42" s="73"/>
      <c r="L42" s="73"/>
    </row>
    <row r="43" spans="2:18" ht="15.6" x14ac:dyDescent="0.3">
      <c r="B43" s="322" t="s">
        <v>233</v>
      </c>
      <c r="C43" s="238">
        <v>7474.8429291403272</v>
      </c>
      <c r="D43" s="237" t="s">
        <v>214</v>
      </c>
      <c r="E43" s="233"/>
      <c r="F43" s="233"/>
      <c r="G43" s="233"/>
      <c r="H43" s="233"/>
      <c r="I43" s="233"/>
      <c r="J43" s="233"/>
      <c r="K43" s="233"/>
      <c r="L43" s="233"/>
    </row>
    <row r="44" spans="2:18" ht="15.6" x14ac:dyDescent="0.3">
      <c r="B44" s="321" t="s">
        <v>241</v>
      </c>
      <c r="C44" s="179"/>
      <c r="D44" s="179"/>
      <c r="E44" s="179"/>
      <c r="F44" s="179"/>
      <c r="G44" s="179"/>
      <c r="H44" s="179"/>
      <c r="I44" s="179"/>
      <c r="J44" s="179"/>
      <c r="K44" s="179"/>
      <c r="L44" s="179"/>
    </row>
    <row r="45" spans="2:18" ht="15.6" x14ac:dyDescent="0.3">
      <c r="B45" s="13"/>
      <c r="C45" s="179"/>
      <c r="D45" s="179"/>
      <c r="E45" s="179"/>
      <c r="F45" s="179"/>
      <c r="G45" s="179"/>
      <c r="H45" s="179"/>
      <c r="I45" s="179"/>
      <c r="J45" s="179"/>
      <c r="K45" s="179"/>
      <c r="L45" s="179"/>
    </row>
    <row r="46" spans="2:18" ht="15.6" x14ac:dyDescent="0.3">
      <c r="B46" s="13"/>
      <c r="C46" s="179"/>
      <c r="D46" s="239"/>
      <c r="E46" s="239"/>
      <c r="F46" s="239"/>
      <c r="G46" s="239"/>
      <c r="H46" s="239"/>
      <c r="I46" s="239"/>
      <c r="J46" s="239"/>
      <c r="K46" s="239"/>
      <c r="L46" s="239"/>
    </row>
    <row r="47" spans="2:18" ht="15.6" x14ac:dyDescent="0.3">
      <c r="B47" s="13"/>
      <c r="C47" s="179"/>
      <c r="D47" s="239"/>
      <c r="E47" s="239"/>
      <c r="F47" s="239"/>
      <c r="G47" s="239"/>
      <c r="H47" s="239"/>
      <c r="I47" s="239"/>
      <c r="J47" s="239"/>
      <c r="K47" s="239"/>
      <c r="L47" s="239"/>
    </row>
    <row r="48" spans="2:18" ht="15.6" x14ac:dyDescent="0.3">
      <c r="B48" s="13"/>
      <c r="C48" s="179"/>
      <c r="D48" s="239"/>
      <c r="E48" s="239"/>
      <c r="F48" s="239"/>
      <c r="G48" s="239"/>
      <c r="H48" s="239" t="s">
        <v>217</v>
      </c>
      <c r="I48" s="240">
        <f>I52*C43</f>
        <v>3073.8208539085376</v>
      </c>
      <c r="J48" s="239"/>
      <c r="K48" s="239">
        <v>3337.6851010940331</v>
      </c>
      <c r="L48" s="239"/>
    </row>
    <row r="49" spans="2:12" x14ac:dyDescent="0.3">
      <c r="B49" s="179"/>
      <c r="C49" s="179"/>
      <c r="D49" s="239"/>
      <c r="E49" s="239"/>
      <c r="F49" s="239"/>
      <c r="G49" s="239"/>
      <c r="H49" s="239" t="s">
        <v>218</v>
      </c>
      <c r="I49" s="241">
        <f>I54*C43</f>
        <v>3337.6851010940331</v>
      </c>
      <c r="J49" s="239"/>
      <c r="K49" s="239">
        <v>3337.6851010940331</v>
      </c>
      <c r="L49" s="239"/>
    </row>
    <row r="50" spans="2:12" x14ac:dyDescent="0.3">
      <c r="B50" s="179"/>
      <c r="C50" s="179"/>
      <c r="D50" s="239"/>
      <c r="E50" s="239"/>
      <c r="F50" s="239"/>
      <c r="G50" s="239"/>
      <c r="H50" s="239" t="s">
        <v>219</v>
      </c>
      <c r="I50" s="239"/>
      <c r="J50" s="239"/>
      <c r="K50" s="239"/>
      <c r="L50" s="239"/>
    </row>
    <row r="51" spans="2:12" x14ac:dyDescent="0.3">
      <c r="B51" s="179"/>
      <c r="C51" s="179"/>
      <c r="D51" s="242"/>
      <c r="E51" s="242" t="s">
        <v>36</v>
      </c>
      <c r="F51" s="242" t="s">
        <v>37</v>
      </c>
      <c r="G51" s="239"/>
      <c r="H51" s="239"/>
      <c r="I51" s="239"/>
      <c r="J51" s="239"/>
      <c r="K51" s="239"/>
      <c r="L51" s="239"/>
    </row>
    <row r="52" spans="2:12" ht="15.6" x14ac:dyDescent="0.3">
      <c r="B52" s="179"/>
      <c r="C52" s="179"/>
      <c r="D52" s="81" t="s">
        <v>47</v>
      </c>
      <c r="E52" s="243">
        <f>E5</f>
        <v>1393.4555089518103</v>
      </c>
      <c r="F52" s="243">
        <f>I5</f>
        <v>1393.4555089518103</v>
      </c>
      <c r="G52" s="243"/>
      <c r="H52" s="239">
        <v>41.122213309999999</v>
      </c>
      <c r="I52" s="239">
        <f>H52/100</f>
        <v>0.4112221331</v>
      </c>
      <c r="J52" s="239"/>
      <c r="K52" s="239"/>
      <c r="L52" s="81">
        <v>3070.6861290890383</v>
      </c>
    </row>
    <row r="53" spans="2:12" ht="15.6" x14ac:dyDescent="0.3">
      <c r="B53" s="179"/>
      <c r="C53" s="179"/>
      <c r="D53" s="81" t="s">
        <v>40</v>
      </c>
      <c r="E53" s="243">
        <f>E25</f>
        <v>1164.1137252263165</v>
      </c>
      <c r="F53" s="243">
        <f>I25</f>
        <v>1164.0835624619508</v>
      </c>
      <c r="G53" s="239"/>
      <c r="H53" s="239">
        <v>18.641936990000001</v>
      </c>
      <c r="I53" s="239"/>
      <c r="J53" s="244"/>
      <c r="K53" s="239"/>
      <c r="L53" s="81">
        <v>3073.8208539085376</v>
      </c>
    </row>
    <row r="54" spans="2:12" ht="15.6" x14ac:dyDescent="0.3">
      <c r="B54" s="179"/>
      <c r="C54" s="179"/>
      <c r="D54" s="81" t="s">
        <v>48</v>
      </c>
      <c r="E54" s="243">
        <f>E35</f>
        <v>516.25161904262063</v>
      </c>
      <c r="F54" s="243">
        <f>I35</f>
        <v>516.25161904262063</v>
      </c>
      <c r="G54" s="239"/>
      <c r="H54" s="239">
        <v>44.652243970000001</v>
      </c>
      <c r="I54" s="239">
        <f>H54/100</f>
        <v>0.4465224397</v>
      </c>
      <c r="J54" s="239"/>
      <c r="K54" s="239"/>
      <c r="L54" s="81">
        <v>3073.8208532207473</v>
      </c>
    </row>
    <row r="55" spans="2:12" ht="15.6" x14ac:dyDescent="0.3">
      <c r="B55" s="179"/>
      <c r="C55" s="179"/>
      <c r="D55" s="81"/>
      <c r="E55" s="243"/>
      <c r="F55" s="243"/>
      <c r="G55" s="239"/>
      <c r="H55" s="239"/>
      <c r="I55" s="239"/>
      <c r="J55" s="239"/>
      <c r="K55" s="239"/>
      <c r="L55" s="81">
        <f>L53-L52</f>
        <v>3.1347248194992972</v>
      </c>
    </row>
    <row r="56" spans="2:12" x14ac:dyDescent="0.3">
      <c r="B56" s="179"/>
      <c r="C56" s="179"/>
      <c r="D56" s="239"/>
      <c r="E56" s="242"/>
      <c r="F56" s="242"/>
      <c r="G56" s="239"/>
      <c r="H56" s="239"/>
      <c r="I56" s="239"/>
      <c r="J56" s="239"/>
      <c r="K56" s="239"/>
      <c r="L56" s="239"/>
    </row>
    <row r="57" spans="2:12" x14ac:dyDescent="0.3">
      <c r="B57" s="179"/>
      <c r="C57" s="179"/>
      <c r="D57" s="239"/>
      <c r="E57" s="242" t="s">
        <v>36</v>
      </c>
      <c r="F57" s="242" t="s">
        <v>37</v>
      </c>
      <c r="G57" s="239"/>
      <c r="H57" s="239"/>
      <c r="I57" s="239"/>
      <c r="J57" s="239"/>
      <c r="K57" s="239"/>
      <c r="L57" s="239"/>
    </row>
    <row r="58" spans="2:12" x14ac:dyDescent="0.3">
      <c r="B58" s="179"/>
      <c r="C58" s="179"/>
      <c r="D58" s="239" t="s">
        <v>0</v>
      </c>
      <c r="E58" s="243">
        <f>E6</f>
        <v>278.90100000000001</v>
      </c>
      <c r="F58" s="243">
        <f>I6</f>
        <v>278.90100000000001</v>
      </c>
      <c r="G58" s="239"/>
      <c r="H58" s="239"/>
      <c r="I58" s="239" t="s">
        <v>0</v>
      </c>
      <c r="J58" s="239">
        <v>278.90100000000001</v>
      </c>
      <c r="K58" s="239"/>
      <c r="L58" s="239"/>
    </row>
    <row r="59" spans="2:12" x14ac:dyDescent="0.3">
      <c r="B59" s="179"/>
      <c r="C59" s="179"/>
      <c r="D59" s="239" t="s">
        <v>21</v>
      </c>
      <c r="E59" s="243">
        <f>E7</f>
        <v>259.8</v>
      </c>
      <c r="F59" s="243">
        <f>I7</f>
        <v>259.8</v>
      </c>
      <c r="G59" s="239"/>
      <c r="H59" s="239"/>
      <c r="I59" s="239" t="s">
        <v>220</v>
      </c>
      <c r="J59" s="239">
        <v>76.499995893640758</v>
      </c>
      <c r="K59" s="239">
        <v>87.81811889954443</v>
      </c>
      <c r="L59" s="239">
        <v>1.1748490199999999</v>
      </c>
    </row>
    <row r="60" spans="2:12" x14ac:dyDescent="0.3">
      <c r="B60" s="179"/>
      <c r="C60" s="179"/>
      <c r="D60" s="239" t="s">
        <v>3</v>
      </c>
      <c r="E60" s="243">
        <f>E11</f>
        <v>580.08000000000004</v>
      </c>
      <c r="F60" s="243">
        <f>I11</f>
        <v>580.08000000000004</v>
      </c>
      <c r="G60" s="239"/>
      <c r="H60" s="239"/>
      <c r="I60" s="239" t="s">
        <v>221</v>
      </c>
      <c r="J60" s="239">
        <v>60.913864162431508</v>
      </c>
      <c r="K60" s="239">
        <v>11.1</v>
      </c>
      <c r="L60" s="239">
        <v>0.14849810364211355</v>
      </c>
    </row>
    <row r="61" spans="2:12" x14ac:dyDescent="0.3">
      <c r="B61" s="179"/>
      <c r="C61" s="179"/>
      <c r="D61" s="239" t="s">
        <v>52</v>
      </c>
      <c r="E61" s="243">
        <f>E15</f>
        <v>159.9</v>
      </c>
      <c r="F61" s="243">
        <f>I15</f>
        <v>159.9</v>
      </c>
      <c r="G61" s="239"/>
      <c r="H61" s="239"/>
      <c r="I61" s="239" t="s">
        <v>222</v>
      </c>
      <c r="J61" s="239">
        <v>22.500255640397249</v>
      </c>
      <c r="K61" s="239">
        <v>417.33350014307615</v>
      </c>
      <c r="L61" s="239">
        <v>5.5831741763578862</v>
      </c>
    </row>
    <row r="62" spans="2:12" x14ac:dyDescent="0.3">
      <c r="B62" s="179"/>
      <c r="C62" s="179"/>
      <c r="D62" s="239" t="s">
        <v>58</v>
      </c>
      <c r="E62" s="243">
        <f>E19</f>
        <v>114.77450895181023</v>
      </c>
      <c r="F62" s="243">
        <f>I19</f>
        <v>114.77450895181023</v>
      </c>
      <c r="G62" s="239"/>
      <c r="H62" s="239"/>
      <c r="I62" s="239" t="s">
        <v>223</v>
      </c>
      <c r="J62" s="239">
        <v>703.28356246195085</v>
      </c>
      <c r="K62" s="239"/>
      <c r="L62" s="239"/>
    </row>
    <row r="63" spans="2:12" x14ac:dyDescent="0.3">
      <c r="B63" s="179"/>
      <c r="C63" s="179"/>
      <c r="D63" s="239" t="s">
        <v>59</v>
      </c>
      <c r="E63" s="243">
        <f>E26</f>
        <v>703.28356246195085</v>
      </c>
      <c r="F63" s="243">
        <f>I26</f>
        <v>703.28356246195085</v>
      </c>
      <c r="G63" s="239"/>
      <c r="H63" s="239"/>
      <c r="I63" s="239" t="s">
        <v>224</v>
      </c>
      <c r="J63" s="239">
        <v>319.73016276436567</v>
      </c>
      <c r="K63" s="239"/>
      <c r="L63" s="239"/>
    </row>
    <row r="64" spans="2:12" x14ac:dyDescent="0.3">
      <c r="B64" s="179"/>
      <c r="C64" s="179"/>
      <c r="D64" s="239" t="s">
        <v>60</v>
      </c>
      <c r="E64" s="243">
        <f>E30</f>
        <v>460.8301627643657</v>
      </c>
      <c r="F64" s="243">
        <f>I30</f>
        <v>460.79999999999995</v>
      </c>
      <c r="G64" s="239"/>
      <c r="H64" s="239"/>
      <c r="I64" s="239" t="s">
        <v>225</v>
      </c>
      <c r="J64" s="239">
        <v>141.1</v>
      </c>
      <c r="K64" s="239">
        <v>516.25161904262063</v>
      </c>
      <c r="L64" s="239">
        <v>6.9065212999999996</v>
      </c>
    </row>
    <row r="65" spans="2:12" x14ac:dyDescent="0.3">
      <c r="B65" s="179"/>
      <c r="C65" s="179"/>
      <c r="D65" s="245" t="s">
        <v>61</v>
      </c>
      <c r="E65" s="243">
        <f>E35</f>
        <v>516.25161904262063</v>
      </c>
      <c r="F65" s="243">
        <f>I35</f>
        <v>516.25161904262063</v>
      </c>
      <c r="G65" s="239"/>
      <c r="H65" s="239"/>
      <c r="I65" s="239"/>
      <c r="J65" s="239"/>
      <c r="K65" s="239"/>
      <c r="L65" s="239"/>
    </row>
    <row r="66" spans="2:12" x14ac:dyDescent="0.3">
      <c r="B66" s="179"/>
      <c r="C66" s="179"/>
      <c r="D66" s="243"/>
      <c r="E66" s="243"/>
      <c r="F66" s="243"/>
      <c r="G66" s="239"/>
      <c r="H66" s="239"/>
      <c r="I66" s="239" t="s">
        <v>226</v>
      </c>
      <c r="J66" s="239">
        <v>1.1748490199999999</v>
      </c>
      <c r="K66" s="239"/>
      <c r="L66" s="239"/>
    </row>
    <row r="67" spans="2:12" x14ac:dyDescent="0.3">
      <c r="B67" s="179"/>
      <c r="C67" s="179"/>
      <c r="D67" s="243"/>
      <c r="E67" s="243" t="s">
        <v>36</v>
      </c>
      <c r="F67" s="243" t="s">
        <v>55</v>
      </c>
      <c r="G67" s="239" t="s">
        <v>50</v>
      </c>
      <c r="H67" s="239"/>
      <c r="I67" s="239" t="s">
        <v>227</v>
      </c>
      <c r="J67" s="239">
        <v>5.7316722799999997</v>
      </c>
      <c r="K67" s="239"/>
      <c r="L67" s="239"/>
    </row>
    <row r="68" spans="2:12" x14ac:dyDescent="0.3">
      <c r="B68" s="179"/>
      <c r="C68" s="179"/>
      <c r="D68" s="239" t="s">
        <v>51</v>
      </c>
      <c r="E68" s="243">
        <f>F5</f>
        <v>18.641936990000001</v>
      </c>
      <c r="F68" s="243">
        <f>J5</f>
        <v>18.641936990000001</v>
      </c>
      <c r="G68" s="243">
        <f>G5</f>
        <v>24.8</v>
      </c>
      <c r="H68" s="239"/>
      <c r="I68" s="239"/>
      <c r="J68" s="179"/>
      <c r="K68" s="179"/>
      <c r="L68" s="179"/>
    </row>
    <row r="69" spans="2:12" x14ac:dyDescent="0.3">
      <c r="B69" s="179"/>
      <c r="C69" s="179"/>
      <c r="D69" s="239" t="s">
        <v>0</v>
      </c>
      <c r="E69" s="243">
        <f>F6</f>
        <v>3.7311954598098303</v>
      </c>
      <c r="F69" s="243">
        <f>J6</f>
        <v>3.7311954598098303</v>
      </c>
      <c r="G69" s="243">
        <f>G6</f>
        <v>3.1</v>
      </c>
      <c r="H69" s="239"/>
      <c r="I69" s="239"/>
      <c r="J69" s="179"/>
      <c r="K69" s="179"/>
      <c r="L69" s="179"/>
    </row>
    <row r="70" spans="2:12" x14ac:dyDescent="0.3">
      <c r="B70" s="179"/>
      <c r="C70" s="179"/>
      <c r="D70" s="239" t="s">
        <v>21</v>
      </c>
      <c r="E70" s="243">
        <f>F7</f>
        <v>3.4756583176775768</v>
      </c>
      <c r="F70" s="243">
        <f>J7</f>
        <v>3.4756583176775768</v>
      </c>
      <c r="G70" s="243">
        <f>G7</f>
        <v>8.1</v>
      </c>
      <c r="H70" s="239"/>
      <c r="I70" s="239"/>
      <c r="J70" s="249" t="s">
        <v>20</v>
      </c>
      <c r="K70" s="249" t="s">
        <v>229</v>
      </c>
      <c r="L70" s="249" t="s">
        <v>230</v>
      </c>
    </row>
    <row r="71" spans="2:12" x14ac:dyDescent="0.3">
      <c r="B71" s="179"/>
      <c r="C71" s="179"/>
      <c r="D71" s="239" t="s">
        <v>3</v>
      </c>
      <c r="E71" s="243">
        <f>F11</f>
        <v>7.760430627091643</v>
      </c>
      <c r="F71" s="243">
        <f>J11</f>
        <v>7.760430627091643</v>
      </c>
      <c r="G71" s="243">
        <f>G11</f>
        <v>6.8</v>
      </c>
      <c r="H71" s="239"/>
      <c r="I71" s="239"/>
      <c r="J71" s="250">
        <v>0.2</v>
      </c>
      <c r="K71" s="250">
        <v>0.06</v>
      </c>
      <c r="L71" s="250">
        <v>0.15</v>
      </c>
    </row>
    <row r="72" spans="2:12" x14ac:dyDescent="0.3">
      <c r="B72" s="179"/>
      <c r="C72" s="179"/>
      <c r="D72" s="239" t="s">
        <v>52</v>
      </c>
      <c r="E72" s="243">
        <f>F15</f>
        <v>2.1391753848985546</v>
      </c>
      <c r="F72" s="243">
        <f>J15</f>
        <v>2.1391753848985546</v>
      </c>
      <c r="G72" s="243">
        <f>G15</f>
        <v>2.4</v>
      </c>
      <c r="H72" s="239"/>
      <c r="I72" s="239"/>
      <c r="J72" s="250">
        <v>0.20100000000000001</v>
      </c>
      <c r="K72" s="250">
        <v>6.0999999999999999E-2</v>
      </c>
      <c r="L72" s="250">
        <v>0.151</v>
      </c>
    </row>
    <row r="73" spans="2:12" x14ac:dyDescent="0.3">
      <c r="B73" s="179"/>
      <c r="C73" s="179"/>
      <c r="D73" s="239" t="s">
        <v>53</v>
      </c>
      <c r="E73" s="243">
        <f>F20</f>
        <v>0.13619015270961407</v>
      </c>
      <c r="F73" s="243">
        <f>J20</f>
        <v>0.13619015270961407</v>
      </c>
      <c r="G73" s="243">
        <f>G20</f>
        <v>1.9</v>
      </c>
      <c r="H73" s="239"/>
      <c r="I73" s="239"/>
      <c r="J73" s="250">
        <v>0.20200000000000001</v>
      </c>
      <c r="K73" s="250">
        <v>6.2E-2</v>
      </c>
      <c r="L73" s="250">
        <v>0.152</v>
      </c>
    </row>
    <row r="74" spans="2:12" x14ac:dyDescent="0.3">
      <c r="B74" s="179"/>
      <c r="C74" s="179"/>
      <c r="D74" s="239" t="s">
        <v>54</v>
      </c>
      <c r="E74" s="243">
        <f>F25</f>
        <v>15.573755010798601</v>
      </c>
      <c r="F74" s="243">
        <f>J25</f>
        <v>15.573351487077074</v>
      </c>
      <c r="G74" s="243">
        <f>G25</f>
        <v>9</v>
      </c>
      <c r="H74" s="239"/>
      <c r="I74" s="239"/>
      <c r="J74" s="250">
        <v>0.20300000000000001</v>
      </c>
      <c r="K74" s="250">
        <v>6.3E-2</v>
      </c>
      <c r="L74" s="250">
        <v>0.153</v>
      </c>
    </row>
    <row r="75" spans="2:12" x14ac:dyDescent="0.3">
      <c r="B75" s="179"/>
      <c r="C75" s="179"/>
      <c r="D75" s="239"/>
      <c r="E75" s="243"/>
      <c r="F75" s="243"/>
      <c r="G75" s="243"/>
      <c r="H75" s="239"/>
      <c r="I75" s="239"/>
      <c r="J75" s="250">
        <v>0.20399999999999999</v>
      </c>
      <c r="K75" s="250">
        <v>6.4000000000000001E-2</v>
      </c>
      <c r="L75" s="250">
        <v>0.154</v>
      </c>
    </row>
    <row r="76" spans="2:12" x14ac:dyDescent="0.3">
      <c r="B76" s="179"/>
      <c r="C76" s="179"/>
      <c r="D76" s="239"/>
      <c r="E76" s="239"/>
      <c r="F76" s="239"/>
      <c r="G76" s="239"/>
      <c r="H76" s="239"/>
      <c r="I76" s="239"/>
      <c r="J76" s="250">
        <v>0.20499999999999999</v>
      </c>
      <c r="K76" s="250">
        <v>6.5000000000000002E-2</v>
      </c>
      <c r="L76" s="250">
        <v>0.155</v>
      </c>
    </row>
    <row r="77" spans="2:12" x14ac:dyDescent="0.3">
      <c r="B77" s="179"/>
      <c r="C77" s="179"/>
      <c r="D77" s="239"/>
      <c r="E77" s="246" t="s">
        <v>49</v>
      </c>
      <c r="F77" s="246" t="s">
        <v>37</v>
      </c>
      <c r="G77" s="239"/>
      <c r="H77" s="239"/>
      <c r="I77" s="239"/>
      <c r="J77" s="250">
        <v>0.20599999999999999</v>
      </c>
      <c r="K77" s="250">
        <v>6.6000000000000003E-2</v>
      </c>
      <c r="L77" s="250">
        <v>0.156</v>
      </c>
    </row>
    <row r="78" spans="2:12" x14ac:dyDescent="0.3">
      <c r="B78" s="179"/>
      <c r="C78" s="179"/>
      <c r="D78" s="247" t="s">
        <v>56</v>
      </c>
      <c r="E78" s="248">
        <f>E41</f>
        <v>-263.86424787328588</v>
      </c>
      <c r="F78" s="248">
        <f>I41</f>
        <v>-263.89441063765162</v>
      </c>
      <c r="G78" s="239">
        <v>-400</v>
      </c>
      <c r="H78" s="239">
        <v>-450</v>
      </c>
      <c r="I78" s="239">
        <v>-300</v>
      </c>
      <c r="J78" s="250">
        <v>0.20699999999999999</v>
      </c>
      <c r="K78" s="250">
        <v>6.7000000000000004E-2</v>
      </c>
      <c r="L78" s="250">
        <v>0.157</v>
      </c>
    </row>
    <row r="79" spans="2:12" x14ac:dyDescent="0.3">
      <c r="B79" s="179"/>
      <c r="C79" s="179"/>
      <c r="D79" s="247" t="s">
        <v>57</v>
      </c>
      <c r="E79" s="248">
        <f>F41</f>
        <v>-3.5300306692014005</v>
      </c>
      <c r="F79" s="248">
        <f>J41</f>
        <v>-3.5304341929229244</v>
      </c>
      <c r="G79" s="239">
        <v>-6</v>
      </c>
      <c r="H79" s="239">
        <v>-7</v>
      </c>
      <c r="I79" s="239">
        <v>-5</v>
      </c>
      <c r="J79" s="250">
        <v>0.20799999999999999</v>
      </c>
      <c r="K79" s="250">
        <v>6.8000000000000005E-2</v>
      </c>
      <c r="L79" s="250">
        <v>0.158</v>
      </c>
    </row>
    <row r="80" spans="2:12" x14ac:dyDescent="0.3">
      <c r="B80" s="179"/>
      <c r="C80" s="179"/>
      <c r="D80" s="239"/>
      <c r="E80" s="239"/>
      <c r="F80" s="239"/>
      <c r="G80" s="239"/>
      <c r="H80" s="239"/>
      <c r="I80" s="239"/>
      <c r="J80" s="250">
        <v>0.20899999999999999</v>
      </c>
      <c r="K80" s="250">
        <v>6.9000000000000006E-2</v>
      </c>
      <c r="L80" s="250">
        <v>0.159</v>
      </c>
    </row>
    <row r="81" spans="2:12" x14ac:dyDescent="0.3">
      <c r="B81" s="179"/>
      <c r="C81" s="179"/>
      <c r="D81" s="239"/>
      <c r="E81" s="239"/>
      <c r="F81" s="239"/>
      <c r="G81" s="239"/>
      <c r="H81" s="239"/>
      <c r="I81" s="239"/>
      <c r="J81" s="250">
        <v>0.21</v>
      </c>
      <c r="K81" s="250">
        <v>7.0000000000000007E-2</v>
      </c>
      <c r="L81" s="250">
        <v>0.16</v>
      </c>
    </row>
    <row r="82" spans="2:12" x14ac:dyDescent="0.3">
      <c r="B82" s="179"/>
      <c r="C82" s="179"/>
      <c r="D82" s="239"/>
      <c r="E82" s="239"/>
      <c r="F82" s="239"/>
      <c r="G82" s="239"/>
      <c r="H82" s="239"/>
      <c r="I82" s="239"/>
      <c r="J82" s="250">
        <v>0.21099999999999999</v>
      </c>
      <c r="K82" s="250">
        <v>7.0999999999999994E-2</v>
      </c>
      <c r="L82" s="250">
        <v>0.161</v>
      </c>
    </row>
    <row r="83" spans="2:12" x14ac:dyDescent="0.3">
      <c r="B83" s="179"/>
      <c r="C83" s="179"/>
      <c r="D83" s="239"/>
      <c r="E83" s="239"/>
      <c r="F83" s="239"/>
      <c r="G83" s="239"/>
      <c r="H83" s="239"/>
      <c r="I83" s="239"/>
      <c r="J83" s="250">
        <v>0.21199999999999999</v>
      </c>
      <c r="K83" s="250">
        <v>7.1999999999999995E-2</v>
      </c>
      <c r="L83" s="250">
        <v>0.16200000000000001</v>
      </c>
    </row>
    <row r="84" spans="2:12" x14ac:dyDescent="0.3">
      <c r="B84" s="179"/>
      <c r="C84" s="179"/>
      <c r="D84" s="239"/>
      <c r="E84" s="239"/>
      <c r="F84" s="239"/>
      <c r="G84" s="239"/>
      <c r="H84" s="239"/>
      <c r="I84" s="239"/>
      <c r="J84" s="250">
        <v>0.21299999999999999</v>
      </c>
      <c r="K84" s="250">
        <v>7.2999999999999995E-2</v>
      </c>
      <c r="L84" s="250">
        <v>0.16300000000000001</v>
      </c>
    </row>
    <row r="85" spans="2:12" x14ac:dyDescent="0.3">
      <c r="B85" s="179"/>
      <c r="C85" s="179"/>
      <c r="D85" s="239"/>
      <c r="E85" s="239"/>
      <c r="F85" s="239"/>
      <c r="G85" s="239"/>
      <c r="H85" s="239"/>
      <c r="I85" s="239"/>
      <c r="J85" s="250">
        <v>0.214</v>
      </c>
      <c r="K85" s="250">
        <v>7.3999999999999996E-2</v>
      </c>
      <c r="L85" s="250">
        <v>0.16400000000000001</v>
      </c>
    </row>
    <row r="86" spans="2:12" x14ac:dyDescent="0.3">
      <c r="B86" s="179"/>
      <c r="C86" s="179"/>
      <c r="D86" s="239"/>
      <c r="E86" s="239">
        <v>374.74139767999998</v>
      </c>
      <c r="F86" s="239">
        <f>E86+E87-E88</f>
        <v>206.077986966</v>
      </c>
      <c r="G86" s="239"/>
      <c r="H86" s="239"/>
      <c r="I86" s="239"/>
      <c r="J86" s="250">
        <v>0.215</v>
      </c>
      <c r="K86" s="250">
        <v>7.4999999999999997E-2</v>
      </c>
      <c r="L86" s="250">
        <v>0.16500000000000001</v>
      </c>
    </row>
    <row r="87" spans="2:12" x14ac:dyDescent="0.3">
      <c r="B87" s="179"/>
      <c r="C87" s="179"/>
      <c r="D87" s="239"/>
      <c r="E87" s="239">
        <v>1.0154372860000001</v>
      </c>
      <c r="F87" s="239"/>
      <c r="G87" s="239"/>
      <c r="H87" s="239"/>
      <c r="I87" s="239"/>
      <c r="J87" s="250">
        <v>0.216</v>
      </c>
      <c r="K87" s="250">
        <v>7.5999999999999998E-2</v>
      </c>
      <c r="L87" s="250">
        <v>0.16600000000000001</v>
      </c>
    </row>
    <row r="88" spans="2:12" x14ac:dyDescent="0.3">
      <c r="B88" s="179"/>
      <c r="C88" s="179"/>
      <c r="D88" s="239"/>
      <c r="E88" s="239">
        <v>169.67884799999999</v>
      </c>
      <c r="F88" s="239"/>
      <c r="G88" s="239"/>
      <c r="H88" s="239"/>
      <c r="I88" s="239"/>
      <c r="J88" s="250">
        <v>0.217</v>
      </c>
      <c r="K88" s="250">
        <v>7.6999999999999999E-2</v>
      </c>
      <c r="L88" s="250">
        <v>0.16700000000000001</v>
      </c>
    </row>
    <row r="89" spans="2:12" x14ac:dyDescent="0.3">
      <c r="B89" s="179"/>
      <c r="C89" s="179"/>
      <c r="D89" s="179"/>
      <c r="E89" s="179"/>
      <c r="F89" s="179"/>
      <c r="G89" s="179"/>
      <c r="H89" s="179"/>
      <c r="I89" s="179"/>
      <c r="J89" s="250">
        <v>0.218</v>
      </c>
      <c r="K89" s="250">
        <v>7.8E-2</v>
      </c>
      <c r="L89" s="250">
        <v>0.16800000000000001</v>
      </c>
    </row>
    <row r="90" spans="2:12" x14ac:dyDescent="0.3">
      <c r="B90" s="179"/>
      <c r="C90" s="179"/>
      <c r="D90" s="179"/>
      <c r="E90" s="179"/>
      <c r="F90" s="179"/>
      <c r="G90" s="179"/>
      <c r="H90" s="179"/>
      <c r="I90" s="179"/>
      <c r="J90" s="250">
        <v>0.219</v>
      </c>
      <c r="K90" s="250">
        <v>7.9000000000000001E-2</v>
      </c>
      <c r="L90" s="250">
        <v>0.16900000000000001</v>
      </c>
    </row>
    <row r="91" spans="2:12" x14ac:dyDescent="0.3">
      <c r="B91" s="179"/>
      <c r="C91" s="179"/>
      <c r="D91" s="179"/>
      <c r="E91" s="179"/>
      <c r="F91" s="179"/>
      <c r="G91" s="179"/>
      <c r="H91" s="179"/>
      <c r="I91" s="179"/>
      <c r="J91" s="250">
        <v>0.22</v>
      </c>
      <c r="K91" s="250">
        <v>0.08</v>
      </c>
      <c r="L91" s="250">
        <v>0.17</v>
      </c>
    </row>
    <row r="92" spans="2:12" x14ac:dyDescent="0.3">
      <c r="B92" s="179"/>
      <c r="C92" s="179"/>
      <c r="D92" s="179"/>
      <c r="E92" s="179"/>
      <c r="F92" s="179"/>
      <c r="G92" s="179"/>
      <c r="H92" s="179"/>
      <c r="I92" s="179"/>
      <c r="J92" s="250">
        <v>0.221</v>
      </c>
      <c r="K92" s="250">
        <v>8.1000000000000003E-2</v>
      </c>
      <c r="L92" s="250">
        <v>0.17100000000000001</v>
      </c>
    </row>
    <row r="93" spans="2:12" x14ac:dyDescent="0.3">
      <c r="B93" s="179"/>
      <c r="C93" s="179"/>
      <c r="D93" s="179"/>
      <c r="E93" s="179"/>
      <c r="F93" s="179"/>
      <c r="G93" s="179"/>
      <c r="H93" s="179"/>
      <c r="I93" s="179"/>
      <c r="J93" s="250">
        <v>0.222</v>
      </c>
      <c r="K93" s="250">
        <v>8.2000000000000003E-2</v>
      </c>
      <c r="L93" s="250">
        <v>0.17199999999999999</v>
      </c>
    </row>
    <row r="94" spans="2:12" x14ac:dyDescent="0.3">
      <c r="B94" s="179"/>
      <c r="C94" s="179"/>
      <c r="D94" s="179"/>
      <c r="E94" s="179"/>
      <c r="F94" s="179"/>
      <c r="G94" s="179"/>
      <c r="H94" s="179"/>
      <c r="I94" s="179"/>
      <c r="J94" s="250">
        <v>0.223</v>
      </c>
      <c r="K94" s="250">
        <v>8.3000000000000004E-2</v>
      </c>
      <c r="L94" s="250">
        <v>0.17299999999999999</v>
      </c>
    </row>
    <row r="95" spans="2:12" x14ac:dyDescent="0.3">
      <c r="J95" s="250">
        <v>0.224</v>
      </c>
      <c r="K95" s="250">
        <v>8.4000000000000005E-2</v>
      </c>
      <c r="L95" s="250">
        <v>0.17399999999999999</v>
      </c>
    </row>
    <row r="96" spans="2:12" x14ac:dyDescent="0.3">
      <c r="J96" s="250">
        <v>0.22500000000000001</v>
      </c>
      <c r="K96" s="250">
        <v>8.5000000000000006E-2</v>
      </c>
      <c r="L96" s="250">
        <v>0.17499999999999999</v>
      </c>
    </row>
    <row r="97" spans="10:12" x14ac:dyDescent="0.3">
      <c r="J97" s="250">
        <v>0.22600000000000001</v>
      </c>
      <c r="K97" s="250">
        <v>8.5999999999999993E-2</v>
      </c>
      <c r="L97" s="250">
        <v>0.17599999999999999</v>
      </c>
    </row>
    <row r="98" spans="10:12" x14ac:dyDescent="0.3">
      <c r="J98" s="250">
        <v>0.22700000000000001</v>
      </c>
      <c r="K98" s="250">
        <v>8.6999999999999994E-2</v>
      </c>
      <c r="L98" s="250">
        <v>0.17699999999999999</v>
      </c>
    </row>
    <row r="99" spans="10:12" x14ac:dyDescent="0.3">
      <c r="J99" s="250">
        <v>0.22800000000000001</v>
      </c>
      <c r="K99" s="250">
        <v>8.7999999999999995E-2</v>
      </c>
      <c r="L99" s="250">
        <v>0.17799999999999999</v>
      </c>
    </row>
    <row r="100" spans="10:12" x14ac:dyDescent="0.3">
      <c r="J100" s="250">
        <v>0.22900000000000001</v>
      </c>
      <c r="K100" s="250">
        <v>8.8999999999999996E-2</v>
      </c>
      <c r="L100" s="250">
        <v>0.17899999999999999</v>
      </c>
    </row>
    <row r="101" spans="10:12" x14ac:dyDescent="0.3">
      <c r="J101" s="250">
        <v>0.23</v>
      </c>
      <c r="K101" s="250">
        <v>0.09</v>
      </c>
      <c r="L101" s="250">
        <v>0.18</v>
      </c>
    </row>
    <row r="102" spans="10:12" x14ac:dyDescent="0.3">
      <c r="J102" s="250">
        <v>0.23100000000000001</v>
      </c>
      <c r="K102" s="250">
        <v>9.0999999999999998E-2</v>
      </c>
      <c r="L102" s="250">
        <v>0.18099999999999999</v>
      </c>
    </row>
    <row r="103" spans="10:12" x14ac:dyDescent="0.3">
      <c r="J103" s="250">
        <v>0.23200000000000001</v>
      </c>
      <c r="K103" s="250">
        <v>9.1999999999999998E-2</v>
      </c>
      <c r="L103" s="250">
        <v>0.182</v>
      </c>
    </row>
    <row r="104" spans="10:12" x14ac:dyDescent="0.3">
      <c r="J104" s="250">
        <v>0.23300000000000001</v>
      </c>
      <c r="K104" s="250">
        <v>9.2999999999999999E-2</v>
      </c>
      <c r="L104" s="250">
        <v>0.183</v>
      </c>
    </row>
    <row r="105" spans="10:12" x14ac:dyDescent="0.3">
      <c r="J105" s="250">
        <v>0.23400000000000001</v>
      </c>
      <c r="K105" s="250">
        <v>9.4E-2</v>
      </c>
      <c r="L105" s="250">
        <v>0.184</v>
      </c>
    </row>
    <row r="106" spans="10:12" x14ac:dyDescent="0.3">
      <c r="J106" s="250">
        <v>0.23499999999999999</v>
      </c>
      <c r="K106" s="250">
        <v>9.5000000000000001E-2</v>
      </c>
      <c r="L106" s="250">
        <v>0.185</v>
      </c>
    </row>
    <row r="107" spans="10:12" x14ac:dyDescent="0.3">
      <c r="J107" s="250">
        <v>0.23599999999999999</v>
      </c>
      <c r="K107" s="250">
        <v>9.6000000000000002E-2</v>
      </c>
      <c r="L107" s="250">
        <v>0.186</v>
      </c>
    </row>
    <row r="108" spans="10:12" x14ac:dyDescent="0.3">
      <c r="J108" s="250">
        <v>0.23699999999999999</v>
      </c>
      <c r="K108" s="250">
        <v>9.7000000000000003E-2</v>
      </c>
      <c r="L108" s="250">
        <v>0.187</v>
      </c>
    </row>
    <row r="109" spans="10:12" x14ac:dyDescent="0.3">
      <c r="J109" s="250">
        <v>0.23799999999999999</v>
      </c>
      <c r="K109" s="250">
        <v>9.8000000000000004E-2</v>
      </c>
      <c r="L109" s="250">
        <v>0.188</v>
      </c>
    </row>
    <row r="110" spans="10:12" x14ac:dyDescent="0.3">
      <c r="J110" s="250">
        <v>0.23899999999999999</v>
      </c>
      <c r="K110" s="250">
        <v>9.9000000000000005E-2</v>
      </c>
      <c r="L110" s="250">
        <v>0.189</v>
      </c>
    </row>
    <row r="111" spans="10:12" x14ac:dyDescent="0.3">
      <c r="J111" s="250">
        <v>0.24</v>
      </c>
      <c r="K111" s="250">
        <v>0.1</v>
      </c>
      <c r="L111" s="250">
        <v>0.19</v>
      </c>
    </row>
    <row r="112" spans="10:12" x14ac:dyDescent="0.3">
      <c r="J112" s="250">
        <v>0.24099999999999999</v>
      </c>
      <c r="K112" s="250">
        <v>0.10100000000000001</v>
      </c>
      <c r="L112" s="250">
        <v>0.191</v>
      </c>
    </row>
    <row r="113" spans="10:12" x14ac:dyDescent="0.3">
      <c r="J113" s="250">
        <v>0.24199999999999999</v>
      </c>
      <c r="K113" s="250">
        <v>0.10199999999999999</v>
      </c>
      <c r="L113" s="250">
        <v>0.192</v>
      </c>
    </row>
    <row r="114" spans="10:12" x14ac:dyDescent="0.3">
      <c r="J114" s="250">
        <v>0.24299999999999999</v>
      </c>
      <c r="K114" s="250">
        <v>0.10299999999999999</v>
      </c>
      <c r="L114" s="250">
        <v>0.193</v>
      </c>
    </row>
    <row r="115" spans="10:12" x14ac:dyDescent="0.3">
      <c r="J115" s="250">
        <v>0.24399999999999999</v>
      </c>
      <c r="K115" s="250">
        <v>0.104</v>
      </c>
      <c r="L115" s="250">
        <v>0.19400000000000001</v>
      </c>
    </row>
    <row r="116" spans="10:12" x14ac:dyDescent="0.3">
      <c r="J116" s="250">
        <v>0.245</v>
      </c>
      <c r="K116" s="250">
        <v>0.105</v>
      </c>
      <c r="L116" s="250">
        <v>0.19500000000000001</v>
      </c>
    </row>
    <row r="117" spans="10:12" x14ac:dyDescent="0.3">
      <c r="J117" s="250">
        <v>0.246</v>
      </c>
      <c r="K117" s="250">
        <v>0.106</v>
      </c>
      <c r="L117" s="250">
        <v>0.19600000000000001</v>
      </c>
    </row>
    <row r="118" spans="10:12" x14ac:dyDescent="0.3">
      <c r="J118" s="250">
        <v>0.247</v>
      </c>
      <c r="K118" s="250">
        <v>0.107</v>
      </c>
      <c r="L118" s="250">
        <v>0.19700000000000001</v>
      </c>
    </row>
    <row r="119" spans="10:12" x14ac:dyDescent="0.3">
      <c r="J119" s="250">
        <v>0.248</v>
      </c>
      <c r="K119" s="250">
        <v>0.108</v>
      </c>
      <c r="L119" s="250">
        <v>0.19800000000000001</v>
      </c>
    </row>
    <row r="120" spans="10:12" x14ac:dyDescent="0.3">
      <c r="J120" s="250">
        <v>0.249</v>
      </c>
      <c r="K120" s="250">
        <v>0.109</v>
      </c>
      <c r="L120" s="250">
        <v>0.19900000000000001</v>
      </c>
    </row>
    <row r="121" spans="10:12" x14ac:dyDescent="0.3">
      <c r="J121" s="250">
        <v>0.25</v>
      </c>
      <c r="K121" s="250">
        <v>0.11</v>
      </c>
      <c r="L121" s="250">
        <v>0.2</v>
      </c>
    </row>
    <row r="122" spans="10:12" x14ac:dyDescent="0.3">
      <c r="J122" s="250">
        <v>0.251</v>
      </c>
      <c r="K122" s="250">
        <v>0.111</v>
      </c>
      <c r="L122" s="250">
        <v>0.20100000000000001</v>
      </c>
    </row>
    <row r="123" spans="10:12" x14ac:dyDescent="0.3">
      <c r="J123" s="250">
        <v>0.252</v>
      </c>
      <c r="K123" s="250">
        <v>0.112</v>
      </c>
      <c r="L123" s="250">
        <v>0.20200000000000001</v>
      </c>
    </row>
    <row r="124" spans="10:12" x14ac:dyDescent="0.3">
      <c r="J124" s="250">
        <v>0.253</v>
      </c>
      <c r="K124" s="250">
        <v>0.113</v>
      </c>
      <c r="L124" s="250">
        <v>0.20300000000000001</v>
      </c>
    </row>
    <row r="125" spans="10:12" x14ac:dyDescent="0.3">
      <c r="J125" s="250">
        <v>0.254</v>
      </c>
      <c r="K125" s="250">
        <v>0.114</v>
      </c>
      <c r="L125" s="250">
        <v>0.20399999999999999</v>
      </c>
    </row>
    <row r="126" spans="10:12" x14ac:dyDescent="0.3">
      <c r="J126" s="250">
        <v>0.255</v>
      </c>
      <c r="K126" s="250">
        <v>0.115</v>
      </c>
      <c r="L126" s="250">
        <v>0.20499999999999999</v>
      </c>
    </row>
    <row r="127" spans="10:12" x14ac:dyDescent="0.3">
      <c r="J127" s="250">
        <v>0.25600000000000001</v>
      </c>
      <c r="K127" s="250">
        <v>0.11600000000000001</v>
      </c>
      <c r="L127" s="250">
        <v>0.20599999999999999</v>
      </c>
    </row>
    <row r="128" spans="10:12" x14ac:dyDescent="0.3">
      <c r="J128" s="250">
        <v>0.25700000000000001</v>
      </c>
      <c r="K128" s="250">
        <v>0.11700000000000001</v>
      </c>
      <c r="L128" s="250">
        <v>0.20699999999999999</v>
      </c>
    </row>
    <row r="129" spans="10:12" x14ac:dyDescent="0.3">
      <c r="J129" s="250">
        <v>0.25800000000000001</v>
      </c>
      <c r="K129" s="250">
        <v>0.11799999999999999</v>
      </c>
      <c r="L129" s="250">
        <v>0.20799999999999999</v>
      </c>
    </row>
    <row r="130" spans="10:12" x14ac:dyDescent="0.3">
      <c r="J130" s="250">
        <v>0.25900000000000001</v>
      </c>
      <c r="K130" s="250">
        <v>0.11899999999999999</v>
      </c>
      <c r="L130" s="250">
        <v>0.20899999999999999</v>
      </c>
    </row>
    <row r="131" spans="10:12" x14ac:dyDescent="0.3">
      <c r="J131" s="250">
        <v>0.26</v>
      </c>
      <c r="K131" s="250">
        <v>0.12</v>
      </c>
      <c r="L131" s="250">
        <v>0.21</v>
      </c>
    </row>
    <row r="132" spans="10:12" x14ac:dyDescent="0.3">
      <c r="J132" s="250">
        <v>0.26100000000000001</v>
      </c>
      <c r="K132" s="250">
        <v>0.121</v>
      </c>
      <c r="L132" s="250">
        <v>0.21099999999999999</v>
      </c>
    </row>
    <row r="133" spans="10:12" x14ac:dyDescent="0.3">
      <c r="J133" s="250">
        <v>0.26200000000000001</v>
      </c>
      <c r="K133" s="250">
        <v>0.122</v>
      </c>
      <c r="L133" s="250">
        <v>0.21199999999999999</v>
      </c>
    </row>
    <row r="134" spans="10:12" x14ac:dyDescent="0.3">
      <c r="J134" s="250">
        <v>0.26300000000000001</v>
      </c>
      <c r="K134" s="250">
        <v>0.123</v>
      </c>
      <c r="L134" s="250">
        <v>0.21299999999999999</v>
      </c>
    </row>
    <row r="135" spans="10:12" x14ac:dyDescent="0.3">
      <c r="J135" s="250">
        <v>0.26400000000000001</v>
      </c>
      <c r="K135" s="250">
        <v>0.124</v>
      </c>
      <c r="L135" s="250">
        <v>0.214</v>
      </c>
    </row>
    <row r="136" spans="10:12" x14ac:dyDescent="0.3">
      <c r="J136" s="250">
        <v>0.26500000000000001</v>
      </c>
      <c r="K136" s="250">
        <v>0.125</v>
      </c>
      <c r="L136" s="250">
        <v>0.215</v>
      </c>
    </row>
    <row r="137" spans="10:12" x14ac:dyDescent="0.3">
      <c r="J137" s="250">
        <v>0.26600000000000001</v>
      </c>
      <c r="K137" s="250">
        <v>0.126</v>
      </c>
      <c r="L137" s="250">
        <v>0.216</v>
      </c>
    </row>
    <row r="138" spans="10:12" x14ac:dyDescent="0.3">
      <c r="J138" s="250">
        <v>0.26700000000000002</v>
      </c>
      <c r="K138" s="250">
        <v>0.127</v>
      </c>
      <c r="L138" s="250">
        <v>0.217</v>
      </c>
    </row>
    <row r="139" spans="10:12" x14ac:dyDescent="0.3">
      <c r="J139" s="250">
        <v>0.26800000000000002</v>
      </c>
      <c r="K139" s="250">
        <v>0.128</v>
      </c>
      <c r="L139" s="250">
        <v>0.218</v>
      </c>
    </row>
    <row r="140" spans="10:12" x14ac:dyDescent="0.3">
      <c r="J140" s="250">
        <v>0.26900000000000002</v>
      </c>
      <c r="K140" s="250">
        <v>0.129</v>
      </c>
      <c r="L140" s="250">
        <v>0.219</v>
      </c>
    </row>
    <row r="141" spans="10:12" x14ac:dyDescent="0.3">
      <c r="J141" s="250">
        <v>0.27</v>
      </c>
      <c r="K141" s="250">
        <v>0.13</v>
      </c>
      <c r="L141" s="250">
        <v>0.22</v>
      </c>
    </row>
    <row r="142" spans="10:12" x14ac:dyDescent="0.3">
      <c r="J142" s="250">
        <v>0.27100000000000002</v>
      </c>
      <c r="K142" s="250">
        <v>0.13100000000000001</v>
      </c>
      <c r="L142" s="250">
        <v>0.221</v>
      </c>
    </row>
    <row r="143" spans="10:12" x14ac:dyDescent="0.3">
      <c r="J143" s="250">
        <v>0.27200000000000002</v>
      </c>
      <c r="K143" s="250">
        <v>0.13200000000000001</v>
      </c>
      <c r="L143" s="250">
        <v>0.222</v>
      </c>
    </row>
    <row r="144" spans="10:12" x14ac:dyDescent="0.3">
      <c r="J144" s="250">
        <v>0.27300000000000002</v>
      </c>
      <c r="K144" s="250">
        <v>0.13300000000000001</v>
      </c>
      <c r="L144" s="250">
        <v>0.223</v>
      </c>
    </row>
    <row r="145" spans="10:12" x14ac:dyDescent="0.3">
      <c r="J145" s="250">
        <v>0.27400000000000002</v>
      </c>
      <c r="K145" s="250">
        <v>0.13400000000000001</v>
      </c>
      <c r="L145" s="250">
        <v>0.224</v>
      </c>
    </row>
    <row r="146" spans="10:12" x14ac:dyDescent="0.3">
      <c r="J146" s="250">
        <v>0.27500000000000002</v>
      </c>
      <c r="K146" s="250">
        <v>0.13500000000000001</v>
      </c>
      <c r="L146" s="250">
        <v>0.22500000000000001</v>
      </c>
    </row>
    <row r="147" spans="10:12" x14ac:dyDescent="0.3">
      <c r="J147" s="250">
        <v>0.27600000000000002</v>
      </c>
      <c r="K147" s="250">
        <v>0.13600000000000001</v>
      </c>
      <c r="L147" s="250">
        <v>0.22600000000000001</v>
      </c>
    </row>
    <row r="148" spans="10:12" x14ac:dyDescent="0.3">
      <c r="J148" s="250">
        <v>0.27700000000000002</v>
      </c>
      <c r="K148" s="250">
        <v>0.13700000000000001</v>
      </c>
      <c r="L148" s="250">
        <v>0.22700000000000001</v>
      </c>
    </row>
    <row r="149" spans="10:12" x14ac:dyDescent="0.3">
      <c r="J149" s="250">
        <v>0.27800000000000002</v>
      </c>
      <c r="K149" s="250">
        <v>0.13800000000000001</v>
      </c>
      <c r="L149" s="250">
        <v>0.22800000000000001</v>
      </c>
    </row>
    <row r="150" spans="10:12" x14ac:dyDescent="0.3">
      <c r="J150" s="250">
        <v>0.27900000000000003</v>
      </c>
      <c r="K150" s="250">
        <v>0.13900000000000001</v>
      </c>
      <c r="L150" s="250">
        <v>0.22900000000000001</v>
      </c>
    </row>
    <row r="151" spans="10:12" x14ac:dyDescent="0.3">
      <c r="J151" s="250">
        <v>0.28000000000000003</v>
      </c>
      <c r="K151" s="250">
        <v>0.14000000000000001</v>
      </c>
      <c r="L151" s="250">
        <v>0.23</v>
      </c>
    </row>
    <row r="152" spans="10:12" x14ac:dyDescent="0.3">
      <c r="J152" s="250">
        <v>0.28100000000000003</v>
      </c>
      <c r="K152" s="250">
        <v>0.14099999999999999</v>
      </c>
      <c r="L152" s="250">
        <v>0.23100000000000001</v>
      </c>
    </row>
    <row r="153" spans="10:12" x14ac:dyDescent="0.3">
      <c r="J153" s="250">
        <v>0.28199999999999997</v>
      </c>
      <c r="K153" s="250">
        <v>0.14199999999999999</v>
      </c>
      <c r="L153" s="250">
        <v>0.23200000000000001</v>
      </c>
    </row>
    <row r="154" spans="10:12" x14ac:dyDescent="0.3">
      <c r="J154" s="250">
        <v>0.28299999999999997</v>
      </c>
      <c r="K154" s="250">
        <v>0.14299999999999999</v>
      </c>
      <c r="L154" s="250">
        <v>0.23300000000000001</v>
      </c>
    </row>
    <row r="155" spans="10:12" x14ac:dyDescent="0.3">
      <c r="J155" s="250">
        <v>0.28399999999999997</v>
      </c>
      <c r="K155" s="250">
        <v>0.14399999999999999</v>
      </c>
      <c r="L155" s="250">
        <v>0.23400000000000001</v>
      </c>
    </row>
    <row r="156" spans="10:12" x14ac:dyDescent="0.3">
      <c r="J156" s="250">
        <v>0.28499999999999998</v>
      </c>
      <c r="K156" s="250">
        <v>0.14499999999999999</v>
      </c>
      <c r="L156" s="250">
        <v>0.23499999999999999</v>
      </c>
    </row>
    <row r="157" spans="10:12" x14ac:dyDescent="0.3">
      <c r="J157" s="250">
        <v>0.28599999999999998</v>
      </c>
      <c r="K157" s="250">
        <v>0.14599999999999999</v>
      </c>
      <c r="L157" s="250">
        <v>0.23599999999999999</v>
      </c>
    </row>
    <row r="158" spans="10:12" x14ac:dyDescent="0.3">
      <c r="J158" s="250">
        <v>0.28699999999999998</v>
      </c>
      <c r="K158" s="250">
        <v>0.14699999999999999</v>
      </c>
      <c r="L158" s="250">
        <v>0.23699999999999999</v>
      </c>
    </row>
    <row r="159" spans="10:12" x14ac:dyDescent="0.3">
      <c r="J159" s="250">
        <v>0.28799999999999998</v>
      </c>
      <c r="K159" s="250">
        <v>0.14799999999999999</v>
      </c>
      <c r="L159" s="250">
        <v>0.23799999999999999</v>
      </c>
    </row>
    <row r="160" spans="10:12" x14ac:dyDescent="0.3">
      <c r="J160" s="250">
        <v>0.28899999999999998</v>
      </c>
      <c r="K160" s="250">
        <v>0.14899999999999999</v>
      </c>
      <c r="L160" s="250">
        <v>0.23899999999999999</v>
      </c>
    </row>
    <row r="161" spans="10:12" x14ac:dyDescent="0.3">
      <c r="J161" s="250">
        <v>0.28999999999999998</v>
      </c>
      <c r="K161" s="250">
        <v>0.15</v>
      </c>
      <c r="L161" s="250">
        <v>0.24</v>
      </c>
    </row>
    <row r="162" spans="10:12" x14ac:dyDescent="0.3">
      <c r="J162" s="250">
        <v>0.29099999999999998</v>
      </c>
      <c r="K162" s="250">
        <v>0.151</v>
      </c>
      <c r="L162" s="250">
        <v>0.24099999999999999</v>
      </c>
    </row>
    <row r="163" spans="10:12" x14ac:dyDescent="0.3">
      <c r="J163" s="250">
        <v>0.29199999999999998</v>
      </c>
      <c r="K163" s="250">
        <v>0.152</v>
      </c>
      <c r="L163" s="250">
        <v>0.24199999999999999</v>
      </c>
    </row>
    <row r="164" spans="10:12" x14ac:dyDescent="0.3">
      <c r="J164" s="250">
        <v>0.29299999999999998</v>
      </c>
      <c r="K164" s="250">
        <v>0.153</v>
      </c>
      <c r="L164" s="250">
        <v>0.24299999999999999</v>
      </c>
    </row>
    <row r="165" spans="10:12" x14ac:dyDescent="0.3">
      <c r="J165" s="250">
        <v>0.29399999999999998</v>
      </c>
      <c r="K165" s="250">
        <v>0.154</v>
      </c>
      <c r="L165" s="250">
        <v>0.24399999999999999</v>
      </c>
    </row>
    <row r="166" spans="10:12" x14ac:dyDescent="0.3">
      <c r="J166" s="250">
        <v>0.29499999999999998</v>
      </c>
      <c r="K166" s="250">
        <v>0.155</v>
      </c>
      <c r="L166" s="250">
        <v>0.245</v>
      </c>
    </row>
    <row r="167" spans="10:12" x14ac:dyDescent="0.3">
      <c r="J167" s="250">
        <v>0.29599999999999999</v>
      </c>
      <c r="K167" s="250">
        <v>0.156</v>
      </c>
      <c r="L167" s="250">
        <v>0.246</v>
      </c>
    </row>
    <row r="168" spans="10:12" x14ac:dyDescent="0.3">
      <c r="J168" s="250">
        <v>0.29699999999999999</v>
      </c>
      <c r="K168" s="250">
        <v>0.157</v>
      </c>
      <c r="L168" s="250">
        <v>0.247</v>
      </c>
    </row>
    <row r="169" spans="10:12" x14ac:dyDescent="0.3">
      <c r="J169" s="250">
        <v>0.29799999999999999</v>
      </c>
      <c r="K169" s="250">
        <v>0.158</v>
      </c>
      <c r="L169" s="250">
        <v>0.248</v>
      </c>
    </row>
    <row r="170" spans="10:12" x14ac:dyDescent="0.3">
      <c r="J170" s="250">
        <v>0.29899999999999999</v>
      </c>
      <c r="K170" s="250">
        <v>0.159</v>
      </c>
      <c r="L170" s="250">
        <v>0.249</v>
      </c>
    </row>
    <row r="171" spans="10:12" x14ac:dyDescent="0.3">
      <c r="J171" s="250">
        <v>0.3</v>
      </c>
      <c r="K171" s="250">
        <v>0.16</v>
      </c>
      <c r="L171" s="250">
        <v>0.25</v>
      </c>
    </row>
    <row r="172" spans="10:12" x14ac:dyDescent="0.3">
      <c r="J172" s="250">
        <v>0.30099999999999999</v>
      </c>
      <c r="K172" s="250">
        <v>0.161</v>
      </c>
      <c r="L172" s="250">
        <v>0.251</v>
      </c>
    </row>
    <row r="173" spans="10:12" x14ac:dyDescent="0.3">
      <c r="J173" s="250">
        <v>0.30199999999999999</v>
      </c>
      <c r="K173" s="250">
        <v>0.16200000000000001</v>
      </c>
      <c r="L173" s="250">
        <v>0.252</v>
      </c>
    </row>
    <row r="174" spans="10:12" x14ac:dyDescent="0.3">
      <c r="J174" s="250">
        <v>0.30299999999999999</v>
      </c>
      <c r="K174" s="250">
        <v>0.16300000000000001</v>
      </c>
      <c r="L174" s="250">
        <v>0.253</v>
      </c>
    </row>
    <row r="175" spans="10:12" x14ac:dyDescent="0.3">
      <c r="J175" s="250">
        <v>0.30399999999999999</v>
      </c>
      <c r="K175" s="250">
        <v>0.16400000000000001</v>
      </c>
      <c r="L175" s="250">
        <v>0.254</v>
      </c>
    </row>
    <row r="176" spans="10:12" x14ac:dyDescent="0.3">
      <c r="J176" s="250">
        <v>0.30499999999999999</v>
      </c>
      <c r="K176" s="250">
        <v>0.16500000000000001</v>
      </c>
      <c r="L176" s="250">
        <v>0.255</v>
      </c>
    </row>
    <row r="177" spans="10:12" x14ac:dyDescent="0.3">
      <c r="J177" s="250">
        <v>0.30599999999999999</v>
      </c>
      <c r="K177" s="250">
        <v>0.16600000000000001</v>
      </c>
      <c r="L177" s="250">
        <v>0.25600000000000001</v>
      </c>
    </row>
    <row r="178" spans="10:12" x14ac:dyDescent="0.3">
      <c r="J178" s="250">
        <v>0.307</v>
      </c>
      <c r="K178" s="250">
        <v>0.16700000000000001</v>
      </c>
      <c r="L178" s="250">
        <v>0.25700000000000001</v>
      </c>
    </row>
    <row r="179" spans="10:12" x14ac:dyDescent="0.3">
      <c r="J179" s="250">
        <v>0.308</v>
      </c>
      <c r="K179" s="250">
        <v>0.16800000000000001</v>
      </c>
      <c r="L179" s="250">
        <v>0.25800000000000001</v>
      </c>
    </row>
    <row r="180" spans="10:12" x14ac:dyDescent="0.3">
      <c r="J180" s="250">
        <v>0.309</v>
      </c>
      <c r="K180" s="250">
        <v>0.16900000000000001</v>
      </c>
      <c r="L180" s="250">
        <v>0.25900000000000001</v>
      </c>
    </row>
    <row r="181" spans="10:12" x14ac:dyDescent="0.3">
      <c r="J181" s="250">
        <v>0.31</v>
      </c>
      <c r="K181" s="250">
        <v>0.17</v>
      </c>
      <c r="L181" s="250">
        <v>0.26</v>
      </c>
    </row>
    <row r="182" spans="10:12" x14ac:dyDescent="0.3">
      <c r="J182" s="250">
        <v>0.311</v>
      </c>
      <c r="K182" s="250">
        <v>0.17100000000000001</v>
      </c>
      <c r="L182" s="250">
        <v>0.26100000000000001</v>
      </c>
    </row>
    <row r="183" spans="10:12" x14ac:dyDescent="0.3">
      <c r="J183" s="250">
        <v>0.312</v>
      </c>
      <c r="K183" s="250">
        <v>0.17199999999999999</v>
      </c>
      <c r="L183" s="250">
        <v>0.26200000000000001</v>
      </c>
    </row>
    <row r="184" spans="10:12" x14ac:dyDescent="0.3">
      <c r="J184" s="250">
        <v>0.313</v>
      </c>
      <c r="K184" s="250">
        <v>0.17299999999999999</v>
      </c>
      <c r="L184" s="250">
        <v>0.26300000000000001</v>
      </c>
    </row>
    <row r="185" spans="10:12" x14ac:dyDescent="0.3">
      <c r="J185" s="250">
        <v>0.314</v>
      </c>
      <c r="K185" s="250">
        <v>0.17399999999999999</v>
      </c>
      <c r="L185" s="250">
        <v>0.26400000000000001</v>
      </c>
    </row>
    <row r="186" spans="10:12" x14ac:dyDescent="0.3">
      <c r="J186" s="250">
        <v>0.315</v>
      </c>
      <c r="K186" s="250">
        <v>0.17499999999999999</v>
      </c>
      <c r="L186" s="250">
        <v>0.26500000000000001</v>
      </c>
    </row>
    <row r="187" spans="10:12" x14ac:dyDescent="0.3">
      <c r="J187" s="250">
        <v>0.316</v>
      </c>
      <c r="K187" s="250">
        <v>0.17599999999999999</v>
      </c>
      <c r="L187" s="250">
        <v>0.26600000000000001</v>
      </c>
    </row>
    <row r="188" spans="10:12" x14ac:dyDescent="0.3">
      <c r="J188" s="250">
        <v>0.317</v>
      </c>
      <c r="K188" s="250">
        <v>0.17699999999999999</v>
      </c>
      <c r="L188" s="250">
        <v>0.26700000000000002</v>
      </c>
    </row>
    <row r="189" spans="10:12" x14ac:dyDescent="0.3">
      <c r="J189" s="250">
        <v>0.318</v>
      </c>
      <c r="K189" s="250">
        <v>0.17799999999999999</v>
      </c>
      <c r="L189" s="250">
        <v>0.26800000000000002</v>
      </c>
    </row>
    <row r="190" spans="10:12" x14ac:dyDescent="0.3">
      <c r="J190" s="250">
        <v>0.31900000000000001</v>
      </c>
      <c r="K190" s="250">
        <v>0.17899999999999999</v>
      </c>
      <c r="L190" s="250">
        <v>0.26900000000000002</v>
      </c>
    </row>
    <row r="191" spans="10:12" x14ac:dyDescent="0.3">
      <c r="J191" s="250">
        <v>0.32</v>
      </c>
      <c r="K191" s="250">
        <v>0.18</v>
      </c>
      <c r="L191" s="250">
        <v>0.27</v>
      </c>
    </row>
    <row r="192" spans="10:12" x14ac:dyDescent="0.3">
      <c r="J192" s="250">
        <v>0.32100000000000001</v>
      </c>
      <c r="K192" s="250">
        <v>0.18099999999999999</v>
      </c>
      <c r="L192" s="250">
        <v>0.27100000000000002</v>
      </c>
    </row>
    <row r="193" spans="10:12" x14ac:dyDescent="0.3">
      <c r="J193" s="250">
        <v>0.32200000000000001</v>
      </c>
      <c r="K193" s="250">
        <v>0.182</v>
      </c>
      <c r="L193" s="250">
        <v>0.27200000000000002</v>
      </c>
    </row>
    <row r="194" spans="10:12" x14ac:dyDescent="0.3">
      <c r="J194" s="250">
        <v>0.32300000000000001</v>
      </c>
      <c r="K194" s="250">
        <v>0.183</v>
      </c>
      <c r="L194" s="250">
        <v>0.27300000000000002</v>
      </c>
    </row>
    <row r="195" spans="10:12" x14ac:dyDescent="0.3">
      <c r="J195" s="250">
        <v>0.32400000000000001</v>
      </c>
      <c r="K195" s="250">
        <v>0.184</v>
      </c>
      <c r="L195" s="250">
        <v>0.27400000000000002</v>
      </c>
    </row>
    <row r="196" spans="10:12" x14ac:dyDescent="0.3">
      <c r="J196" s="250">
        <v>0.32500000000000001</v>
      </c>
      <c r="K196" s="250">
        <v>0.185</v>
      </c>
      <c r="L196" s="250">
        <v>0.27500000000000002</v>
      </c>
    </row>
    <row r="197" spans="10:12" x14ac:dyDescent="0.3">
      <c r="J197" s="250">
        <v>0.32600000000000001</v>
      </c>
      <c r="K197" s="250">
        <v>0.186</v>
      </c>
      <c r="L197" s="250">
        <v>0.27600000000000002</v>
      </c>
    </row>
    <row r="198" spans="10:12" x14ac:dyDescent="0.3">
      <c r="J198" s="250">
        <v>0.32700000000000001</v>
      </c>
      <c r="K198" s="250">
        <v>0.187</v>
      </c>
      <c r="L198" s="250">
        <v>0.27700000000000002</v>
      </c>
    </row>
    <row r="199" spans="10:12" x14ac:dyDescent="0.3">
      <c r="J199" s="250">
        <v>0.32800000000000001</v>
      </c>
      <c r="K199" s="250">
        <v>0.188</v>
      </c>
      <c r="L199" s="250">
        <v>0.27800000000000002</v>
      </c>
    </row>
    <row r="200" spans="10:12" x14ac:dyDescent="0.3">
      <c r="J200" s="250">
        <v>0.32900000000000001</v>
      </c>
      <c r="K200" s="250">
        <v>0.189</v>
      </c>
      <c r="L200" s="250">
        <v>0.27900000000000003</v>
      </c>
    </row>
    <row r="201" spans="10:12" x14ac:dyDescent="0.3">
      <c r="J201" s="250">
        <v>0.33</v>
      </c>
      <c r="K201" s="250">
        <v>0.19</v>
      </c>
      <c r="L201" s="250">
        <v>0.28000000000000003</v>
      </c>
    </row>
    <row r="202" spans="10:12" x14ac:dyDescent="0.3">
      <c r="J202" s="250">
        <v>0.33100000000000002</v>
      </c>
      <c r="K202" s="250">
        <v>0.191</v>
      </c>
      <c r="L202" s="250">
        <v>0.28100000000000003</v>
      </c>
    </row>
    <row r="203" spans="10:12" x14ac:dyDescent="0.3">
      <c r="J203" s="250">
        <v>0.33200000000000002</v>
      </c>
      <c r="K203" s="250">
        <v>0.192</v>
      </c>
      <c r="L203" s="250">
        <v>0.28199999999999997</v>
      </c>
    </row>
    <row r="204" spans="10:12" x14ac:dyDescent="0.3">
      <c r="J204" s="250">
        <v>0.33300000000000002</v>
      </c>
      <c r="K204" s="250">
        <v>0.193</v>
      </c>
      <c r="L204" s="250">
        <v>0.28299999999999997</v>
      </c>
    </row>
    <row r="205" spans="10:12" x14ac:dyDescent="0.3">
      <c r="J205" s="250">
        <v>0.33400000000000002</v>
      </c>
      <c r="K205" s="250">
        <v>0.19400000000000001</v>
      </c>
      <c r="L205" s="250">
        <v>0.28399999999999997</v>
      </c>
    </row>
    <row r="206" spans="10:12" x14ac:dyDescent="0.3">
      <c r="J206" s="250">
        <v>0.33500000000000002</v>
      </c>
      <c r="K206" s="250">
        <v>0.19500000000000001</v>
      </c>
      <c r="L206" s="250">
        <v>0.28499999999999998</v>
      </c>
    </row>
    <row r="207" spans="10:12" x14ac:dyDescent="0.3">
      <c r="J207" s="250">
        <v>0.33600000000000002</v>
      </c>
      <c r="K207" s="250">
        <v>0.19600000000000001</v>
      </c>
      <c r="L207" s="250">
        <v>0.28599999999999998</v>
      </c>
    </row>
    <row r="208" spans="10:12" x14ac:dyDescent="0.3">
      <c r="J208" s="250">
        <v>0.33700000000000002</v>
      </c>
      <c r="K208" s="250">
        <v>0.19700000000000001</v>
      </c>
      <c r="L208" s="250">
        <v>0.28699999999999998</v>
      </c>
    </row>
    <row r="209" spans="10:12" x14ac:dyDescent="0.3">
      <c r="J209" s="250">
        <v>0.33800000000000002</v>
      </c>
      <c r="K209" s="250">
        <v>0.19800000000000001</v>
      </c>
      <c r="L209" s="250">
        <v>0.28799999999999998</v>
      </c>
    </row>
    <row r="210" spans="10:12" x14ac:dyDescent="0.3">
      <c r="J210" s="250">
        <v>0.33900000000000002</v>
      </c>
      <c r="K210" s="250">
        <v>0.19900000000000001</v>
      </c>
      <c r="L210" s="250">
        <v>0.28899999999999998</v>
      </c>
    </row>
    <row r="211" spans="10:12" x14ac:dyDescent="0.3">
      <c r="J211" s="250">
        <v>0.34</v>
      </c>
      <c r="K211" s="250">
        <v>0.2</v>
      </c>
      <c r="L211" s="250">
        <v>0.28999999999999998</v>
      </c>
    </row>
    <row r="212" spans="10:12" x14ac:dyDescent="0.3">
      <c r="J212" s="250">
        <v>0.34100000000000003</v>
      </c>
      <c r="K212" s="250">
        <v>0.20100000000000001</v>
      </c>
      <c r="L212" s="250">
        <v>0.29099999999999998</v>
      </c>
    </row>
    <row r="213" spans="10:12" x14ac:dyDescent="0.3">
      <c r="J213" s="250">
        <v>0.34200000000000003</v>
      </c>
      <c r="K213" s="250">
        <v>0.20200000000000001</v>
      </c>
      <c r="L213" s="250">
        <v>0.29199999999999998</v>
      </c>
    </row>
    <row r="214" spans="10:12" x14ac:dyDescent="0.3">
      <c r="J214" s="250">
        <v>0.34300000000000003</v>
      </c>
      <c r="K214" s="250">
        <v>0.20300000000000001</v>
      </c>
      <c r="L214" s="250">
        <v>0.29299999999999998</v>
      </c>
    </row>
    <row r="215" spans="10:12" x14ac:dyDescent="0.3">
      <c r="J215" s="250">
        <v>0.34399999999999997</v>
      </c>
      <c r="K215" s="250">
        <v>0.20399999999999999</v>
      </c>
      <c r="L215" s="250">
        <v>0.29399999999999998</v>
      </c>
    </row>
    <row r="216" spans="10:12" x14ac:dyDescent="0.3">
      <c r="J216" s="250">
        <v>0.34499999999999997</v>
      </c>
      <c r="K216" s="250">
        <v>0.20499999999999999</v>
      </c>
      <c r="L216" s="250">
        <v>0.29499999999999998</v>
      </c>
    </row>
    <row r="217" spans="10:12" x14ac:dyDescent="0.3">
      <c r="J217" s="250">
        <v>0.34599999999999997</v>
      </c>
      <c r="K217" s="250">
        <v>0.20599999999999999</v>
      </c>
      <c r="L217" s="250">
        <v>0.29599999999999999</v>
      </c>
    </row>
    <row r="218" spans="10:12" x14ac:dyDescent="0.3">
      <c r="J218" s="250">
        <v>0.34699999999999998</v>
      </c>
      <c r="K218" s="250">
        <v>0.20699999999999999</v>
      </c>
      <c r="L218" s="250">
        <v>0.29699999999999999</v>
      </c>
    </row>
    <row r="219" spans="10:12" x14ac:dyDescent="0.3">
      <c r="J219" s="250">
        <v>0.34799999999999998</v>
      </c>
      <c r="K219" s="250">
        <v>0.20799999999999999</v>
      </c>
      <c r="L219" s="250">
        <v>0.29799999999999999</v>
      </c>
    </row>
    <row r="220" spans="10:12" x14ac:dyDescent="0.3">
      <c r="J220" s="250">
        <v>0.34899999999999998</v>
      </c>
      <c r="K220" s="250">
        <v>0.20899999999999999</v>
      </c>
      <c r="L220" s="250">
        <v>0.29899999999999999</v>
      </c>
    </row>
    <row r="221" spans="10:12" x14ac:dyDescent="0.3">
      <c r="J221" s="250">
        <v>0.35</v>
      </c>
      <c r="K221" s="250">
        <v>0.21</v>
      </c>
      <c r="L221" s="250">
        <v>0.3</v>
      </c>
    </row>
    <row r="224" spans="10:12" x14ac:dyDescent="0.3">
      <c r="J224" s="249" t="s">
        <v>20</v>
      </c>
      <c r="K224" s="249" t="s">
        <v>229</v>
      </c>
      <c r="L224" s="249" t="s">
        <v>230</v>
      </c>
    </row>
    <row r="225" spans="10:12" x14ac:dyDescent="0.3">
      <c r="J225" s="250">
        <v>0.09</v>
      </c>
      <c r="K225" s="250">
        <v>0.03</v>
      </c>
      <c r="L225" s="250">
        <v>0.05</v>
      </c>
    </row>
    <row r="226" spans="10:12" x14ac:dyDescent="0.3">
      <c r="J226" s="250">
        <v>9.0999999999999998E-2</v>
      </c>
      <c r="K226" s="250">
        <v>3.1E-2</v>
      </c>
      <c r="L226" s="250">
        <v>5.0999999999999997E-2</v>
      </c>
    </row>
    <row r="227" spans="10:12" x14ac:dyDescent="0.3">
      <c r="J227" s="250">
        <v>9.1999999999999998E-2</v>
      </c>
      <c r="K227" s="250">
        <v>3.2000000000000001E-2</v>
      </c>
      <c r="L227" s="250">
        <v>5.1999999999999998E-2</v>
      </c>
    </row>
    <row r="228" spans="10:12" x14ac:dyDescent="0.3">
      <c r="J228" s="250">
        <v>9.2999999999999999E-2</v>
      </c>
      <c r="K228" s="250">
        <v>3.3000000000000002E-2</v>
      </c>
      <c r="L228" s="250">
        <v>5.2999999999999999E-2</v>
      </c>
    </row>
    <row r="229" spans="10:12" x14ac:dyDescent="0.3">
      <c r="J229" s="250">
        <v>9.4E-2</v>
      </c>
      <c r="K229" s="250">
        <v>3.4000000000000002E-2</v>
      </c>
      <c r="L229" s="250">
        <v>5.3999999999999999E-2</v>
      </c>
    </row>
    <row r="230" spans="10:12" x14ac:dyDescent="0.3">
      <c r="J230" s="250">
        <v>9.5000000000000001E-2</v>
      </c>
      <c r="K230" s="250">
        <v>3.5000000000000003E-2</v>
      </c>
      <c r="L230" s="250">
        <v>5.5E-2</v>
      </c>
    </row>
    <row r="231" spans="10:12" x14ac:dyDescent="0.3">
      <c r="J231" s="250">
        <v>9.6000000000000002E-2</v>
      </c>
      <c r="K231" s="250">
        <v>3.5999999999999997E-2</v>
      </c>
      <c r="L231" s="250">
        <v>5.6000000000000001E-2</v>
      </c>
    </row>
    <row r="232" spans="10:12" x14ac:dyDescent="0.3">
      <c r="J232" s="250">
        <v>9.7000000000000003E-2</v>
      </c>
      <c r="K232" s="250">
        <v>3.6999999999999998E-2</v>
      </c>
      <c r="L232" s="250">
        <v>5.7000000000000002E-2</v>
      </c>
    </row>
    <row r="233" spans="10:12" x14ac:dyDescent="0.3">
      <c r="J233" s="250">
        <v>9.8000000000000004E-2</v>
      </c>
      <c r="K233" s="250">
        <v>3.7999999999999999E-2</v>
      </c>
      <c r="L233" s="250">
        <v>5.8000000000000003E-2</v>
      </c>
    </row>
    <row r="234" spans="10:12" x14ac:dyDescent="0.3">
      <c r="J234" s="250">
        <v>9.9000000000000005E-2</v>
      </c>
      <c r="K234" s="250">
        <v>3.9E-2</v>
      </c>
      <c r="L234" s="250">
        <v>5.8999999999999997E-2</v>
      </c>
    </row>
    <row r="235" spans="10:12" x14ac:dyDescent="0.3">
      <c r="J235" s="250">
        <v>0.1</v>
      </c>
      <c r="K235" s="250">
        <v>0.04</v>
      </c>
      <c r="L235" s="250">
        <v>5.9999999999999901E-2</v>
      </c>
    </row>
    <row r="236" spans="10:12" x14ac:dyDescent="0.3">
      <c r="J236" s="250">
        <v>0.10100000000000001</v>
      </c>
      <c r="K236" s="250">
        <v>4.1000000000000002E-2</v>
      </c>
      <c r="L236" s="250">
        <v>6.0999999999999902E-2</v>
      </c>
    </row>
    <row r="237" spans="10:12" x14ac:dyDescent="0.3">
      <c r="J237" s="250">
        <v>0.10199999999999999</v>
      </c>
      <c r="K237" s="250">
        <v>4.2000000000000003E-2</v>
      </c>
      <c r="L237" s="250">
        <v>6.1999999999999902E-2</v>
      </c>
    </row>
    <row r="238" spans="10:12" x14ac:dyDescent="0.3">
      <c r="J238" s="250">
        <v>0.10299999999999999</v>
      </c>
      <c r="K238" s="250">
        <v>4.2999999999999997E-2</v>
      </c>
      <c r="L238" s="250">
        <v>6.2999999999999903E-2</v>
      </c>
    </row>
    <row r="239" spans="10:12" x14ac:dyDescent="0.3">
      <c r="J239" s="250">
        <v>0.104</v>
      </c>
      <c r="K239" s="250">
        <v>4.3999999999999997E-2</v>
      </c>
      <c r="L239" s="250">
        <v>6.3999999999999904E-2</v>
      </c>
    </row>
    <row r="240" spans="10:12" x14ac:dyDescent="0.3">
      <c r="J240" s="250">
        <v>0.105</v>
      </c>
      <c r="K240" s="250">
        <v>4.4999999999999998E-2</v>
      </c>
      <c r="L240" s="250">
        <v>6.4999999999999905E-2</v>
      </c>
    </row>
    <row r="241" spans="10:12" x14ac:dyDescent="0.3">
      <c r="J241" s="250">
        <v>0.106</v>
      </c>
      <c r="K241" s="250">
        <v>4.5999999999999999E-2</v>
      </c>
      <c r="L241" s="250">
        <v>6.5999999999999906E-2</v>
      </c>
    </row>
    <row r="242" spans="10:12" x14ac:dyDescent="0.3">
      <c r="J242" s="250">
        <v>0.107</v>
      </c>
      <c r="K242" s="250">
        <v>4.7E-2</v>
      </c>
      <c r="L242" s="250">
        <v>6.6999999999999907E-2</v>
      </c>
    </row>
    <row r="243" spans="10:12" x14ac:dyDescent="0.3">
      <c r="J243" s="250">
        <v>0.108</v>
      </c>
      <c r="K243" s="250">
        <v>4.8000000000000001E-2</v>
      </c>
      <c r="L243" s="250">
        <v>6.7999999999999894E-2</v>
      </c>
    </row>
    <row r="244" spans="10:12" x14ac:dyDescent="0.3">
      <c r="J244" s="250">
        <v>0.109</v>
      </c>
      <c r="K244" s="250">
        <v>4.9000000000000002E-2</v>
      </c>
      <c r="L244" s="250">
        <v>6.8999999999999895E-2</v>
      </c>
    </row>
    <row r="245" spans="10:12" x14ac:dyDescent="0.3">
      <c r="J245" s="250">
        <v>0.11</v>
      </c>
      <c r="K245" s="250">
        <v>0.05</v>
      </c>
      <c r="L245" s="250">
        <v>6.9999999999999896E-2</v>
      </c>
    </row>
    <row r="246" spans="10:12" x14ac:dyDescent="0.3">
      <c r="J246" s="250">
        <v>0.111</v>
      </c>
      <c r="K246" s="250">
        <v>5.0999999999999997E-2</v>
      </c>
      <c r="L246" s="250">
        <v>7.0999999999999897E-2</v>
      </c>
    </row>
    <row r="247" spans="10:12" x14ac:dyDescent="0.3">
      <c r="J247" s="250">
        <v>0.112</v>
      </c>
      <c r="K247" s="250">
        <v>5.1999999999999998E-2</v>
      </c>
      <c r="L247" s="250">
        <v>7.1999999999999897E-2</v>
      </c>
    </row>
    <row r="248" spans="10:12" x14ac:dyDescent="0.3">
      <c r="J248" s="250">
        <v>0.113</v>
      </c>
      <c r="K248" s="250">
        <v>5.2999999999999999E-2</v>
      </c>
      <c r="L248" s="250">
        <v>7.2999999999999898E-2</v>
      </c>
    </row>
    <row r="249" spans="10:12" x14ac:dyDescent="0.3">
      <c r="J249" s="250">
        <v>0.114</v>
      </c>
      <c r="K249" s="250">
        <v>5.3999999999999999E-2</v>
      </c>
      <c r="L249" s="250">
        <v>7.3999999999999899E-2</v>
      </c>
    </row>
    <row r="250" spans="10:12" x14ac:dyDescent="0.3">
      <c r="J250" s="250">
        <v>0.115</v>
      </c>
      <c r="K250" s="250">
        <v>5.5E-2</v>
      </c>
      <c r="L250" s="250">
        <v>7.49999999999999E-2</v>
      </c>
    </row>
    <row r="251" spans="10:12" x14ac:dyDescent="0.3">
      <c r="J251" s="250">
        <v>0.11600000000000001</v>
      </c>
      <c r="K251" s="250">
        <v>5.6000000000000001E-2</v>
      </c>
      <c r="L251" s="250">
        <v>7.5999999999999901E-2</v>
      </c>
    </row>
    <row r="252" spans="10:12" x14ac:dyDescent="0.3">
      <c r="J252" s="250">
        <v>0.11700000000000001</v>
      </c>
      <c r="K252" s="250">
        <v>5.7000000000000002E-2</v>
      </c>
      <c r="L252" s="250">
        <v>7.6999999999999902E-2</v>
      </c>
    </row>
    <row r="253" spans="10:12" x14ac:dyDescent="0.3">
      <c r="J253" s="250">
        <v>0.11799999999999999</v>
      </c>
      <c r="K253" s="250">
        <v>5.8000000000000003E-2</v>
      </c>
      <c r="L253" s="250">
        <v>7.7999999999999903E-2</v>
      </c>
    </row>
    <row r="254" spans="10:12" x14ac:dyDescent="0.3">
      <c r="J254" s="250">
        <v>0.11899999999999999</v>
      </c>
      <c r="K254" s="250">
        <v>5.8999999999999997E-2</v>
      </c>
      <c r="L254" s="250">
        <v>7.8999999999999904E-2</v>
      </c>
    </row>
    <row r="255" spans="10:12" x14ac:dyDescent="0.3">
      <c r="J255" s="250">
        <v>0.12</v>
      </c>
      <c r="K255" s="250">
        <v>0.06</v>
      </c>
      <c r="L255" s="250">
        <v>7.9999999999999905E-2</v>
      </c>
    </row>
    <row r="256" spans="10:12" x14ac:dyDescent="0.3">
      <c r="J256" s="250">
        <v>0.121</v>
      </c>
      <c r="K256" s="250">
        <v>6.0999999999999999E-2</v>
      </c>
      <c r="L256" s="250">
        <v>8.0999999999999905E-2</v>
      </c>
    </row>
    <row r="257" spans="10:12" x14ac:dyDescent="0.3">
      <c r="J257" s="250">
        <v>0.122</v>
      </c>
      <c r="K257" s="250">
        <v>6.2E-2</v>
      </c>
      <c r="L257" s="250">
        <v>8.1999999999999906E-2</v>
      </c>
    </row>
    <row r="258" spans="10:12" x14ac:dyDescent="0.3">
      <c r="J258" s="250">
        <v>0.123</v>
      </c>
      <c r="K258" s="250">
        <v>6.3E-2</v>
      </c>
      <c r="L258" s="250">
        <v>8.2999999999999893E-2</v>
      </c>
    </row>
    <row r="259" spans="10:12" x14ac:dyDescent="0.3">
      <c r="J259" s="250">
        <v>0.124</v>
      </c>
      <c r="K259" s="250">
        <v>6.4000000000000001E-2</v>
      </c>
      <c r="L259" s="250">
        <v>8.3999999999999894E-2</v>
      </c>
    </row>
    <row r="260" spans="10:12" x14ac:dyDescent="0.3">
      <c r="J260" s="250">
        <v>0.125</v>
      </c>
      <c r="K260" s="250">
        <v>6.5000000000000002E-2</v>
      </c>
      <c r="L260" s="250">
        <v>8.4999999999999895E-2</v>
      </c>
    </row>
    <row r="261" spans="10:12" x14ac:dyDescent="0.3">
      <c r="J261" s="250">
        <v>0.126</v>
      </c>
      <c r="K261" s="250">
        <v>6.6000000000000003E-2</v>
      </c>
      <c r="L261" s="250">
        <v>8.5999999999999896E-2</v>
      </c>
    </row>
    <row r="262" spans="10:12" x14ac:dyDescent="0.3">
      <c r="J262" s="250">
        <v>0.127</v>
      </c>
      <c r="K262" s="250">
        <v>6.7000000000000004E-2</v>
      </c>
      <c r="L262" s="250">
        <v>8.6999999999999897E-2</v>
      </c>
    </row>
    <row r="263" spans="10:12" x14ac:dyDescent="0.3">
      <c r="J263" s="250">
        <v>0.128</v>
      </c>
      <c r="K263" s="250">
        <v>6.8000000000000005E-2</v>
      </c>
      <c r="L263" s="250">
        <v>8.7999999999999898E-2</v>
      </c>
    </row>
    <row r="264" spans="10:12" x14ac:dyDescent="0.3">
      <c r="J264" s="250">
        <v>0.129</v>
      </c>
      <c r="K264" s="250">
        <v>6.9000000000000006E-2</v>
      </c>
      <c r="L264" s="250">
        <v>8.8999999999999899E-2</v>
      </c>
    </row>
    <row r="265" spans="10:12" x14ac:dyDescent="0.3">
      <c r="J265" s="250">
        <v>0.13</v>
      </c>
      <c r="K265" s="250">
        <v>7.0000000000000007E-2</v>
      </c>
      <c r="L265" s="250">
        <v>8.99999999999999E-2</v>
      </c>
    </row>
    <row r="266" spans="10:12" x14ac:dyDescent="0.3">
      <c r="J266" s="250">
        <v>0.13100000000000001</v>
      </c>
      <c r="K266" s="250">
        <v>7.0999999999999994E-2</v>
      </c>
      <c r="L266" s="250">
        <v>9.09999999999999E-2</v>
      </c>
    </row>
    <row r="267" spans="10:12" x14ac:dyDescent="0.3">
      <c r="J267" s="250">
        <v>0.13200000000000001</v>
      </c>
      <c r="K267" s="250">
        <v>7.1999999999999995E-2</v>
      </c>
      <c r="L267" s="250">
        <v>9.1999999999999901E-2</v>
      </c>
    </row>
    <row r="268" spans="10:12" x14ac:dyDescent="0.3">
      <c r="J268" s="250">
        <v>0.13300000000000001</v>
      </c>
      <c r="K268" s="250">
        <v>7.2999999999999995E-2</v>
      </c>
      <c r="L268" s="250">
        <v>9.2999999999999902E-2</v>
      </c>
    </row>
    <row r="269" spans="10:12" x14ac:dyDescent="0.3">
      <c r="J269" s="250">
        <v>0.13400000000000001</v>
      </c>
      <c r="K269" s="250">
        <v>7.3999999999999996E-2</v>
      </c>
      <c r="L269" s="250">
        <v>9.3999999999999903E-2</v>
      </c>
    </row>
    <row r="270" spans="10:12" x14ac:dyDescent="0.3">
      <c r="J270" s="250">
        <v>0.13500000000000001</v>
      </c>
      <c r="K270" s="250">
        <v>7.4999999999999997E-2</v>
      </c>
      <c r="L270" s="250">
        <v>9.4999999999999904E-2</v>
      </c>
    </row>
    <row r="271" spans="10:12" x14ac:dyDescent="0.3">
      <c r="J271" s="250">
        <v>0.13600000000000001</v>
      </c>
      <c r="K271" s="250">
        <v>7.5999999999999998E-2</v>
      </c>
      <c r="L271" s="250">
        <v>9.5999999999999905E-2</v>
      </c>
    </row>
    <row r="272" spans="10:12" x14ac:dyDescent="0.3">
      <c r="J272" s="250">
        <v>0.13700000000000001</v>
      </c>
      <c r="K272" s="250">
        <v>7.6999999999999999E-2</v>
      </c>
      <c r="L272" s="250">
        <v>9.6999999999999906E-2</v>
      </c>
    </row>
    <row r="273" spans="10:12" x14ac:dyDescent="0.3">
      <c r="J273" s="250">
        <v>0.13800000000000001</v>
      </c>
      <c r="K273" s="250">
        <v>7.8E-2</v>
      </c>
      <c r="L273" s="250">
        <v>9.7999999999999907E-2</v>
      </c>
    </row>
    <row r="274" spans="10:12" x14ac:dyDescent="0.3">
      <c r="J274" s="250">
        <v>0.13900000000000001</v>
      </c>
      <c r="K274" s="250">
        <v>7.9000000000000001E-2</v>
      </c>
      <c r="L274" s="250">
        <v>9.8999999999999894E-2</v>
      </c>
    </row>
    <row r="275" spans="10:12" x14ac:dyDescent="0.3">
      <c r="J275" s="250">
        <v>0.14000000000000001</v>
      </c>
      <c r="K275" s="250">
        <v>0.08</v>
      </c>
      <c r="L275" s="250">
        <v>9.9999999999999895E-2</v>
      </c>
    </row>
    <row r="276" spans="10:12" x14ac:dyDescent="0.3">
      <c r="J276" s="250">
        <v>0.14099999999999999</v>
      </c>
      <c r="K276" s="250">
        <v>8.1000000000000003E-2</v>
      </c>
      <c r="L276" s="250">
        <v>0.10100000000000001</v>
      </c>
    </row>
    <row r="277" spans="10:12" x14ac:dyDescent="0.3">
      <c r="J277" s="250">
        <v>0.14199999999999999</v>
      </c>
      <c r="K277" s="250">
        <v>8.2000000000000003E-2</v>
      </c>
      <c r="L277" s="250">
        <v>0.10199999999999999</v>
      </c>
    </row>
    <row r="278" spans="10:12" x14ac:dyDescent="0.3">
      <c r="J278" s="250">
        <v>0.14299999999999999</v>
      </c>
      <c r="K278" s="250">
        <v>8.3000000000000004E-2</v>
      </c>
      <c r="L278" s="250">
        <v>0.10299999999999999</v>
      </c>
    </row>
    <row r="279" spans="10:12" x14ac:dyDescent="0.3">
      <c r="J279" s="250">
        <v>0.14399999999999999</v>
      </c>
      <c r="K279" s="250">
        <v>8.4000000000000005E-2</v>
      </c>
      <c r="L279" s="250">
        <v>0.104</v>
      </c>
    </row>
    <row r="280" spans="10:12" x14ac:dyDescent="0.3">
      <c r="J280" s="250">
        <v>0.14499999999999999</v>
      </c>
      <c r="K280" s="250">
        <v>8.5000000000000006E-2</v>
      </c>
      <c r="L280" s="250">
        <v>0.105</v>
      </c>
    </row>
    <row r="281" spans="10:12" x14ac:dyDescent="0.3">
      <c r="J281" s="250">
        <v>0.14599999999999999</v>
      </c>
      <c r="K281" s="250">
        <v>8.5999999999999993E-2</v>
      </c>
      <c r="L281" s="250">
        <v>0.106</v>
      </c>
    </row>
    <row r="282" spans="10:12" x14ac:dyDescent="0.3">
      <c r="J282" s="250">
        <v>0.14699999999999999</v>
      </c>
      <c r="K282" s="250">
        <v>8.6999999999999994E-2</v>
      </c>
      <c r="L282" s="250">
        <v>0.107</v>
      </c>
    </row>
    <row r="283" spans="10:12" x14ac:dyDescent="0.3">
      <c r="J283" s="250">
        <v>0.14799999999999999</v>
      </c>
      <c r="K283" s="250">
        <v>8.7999999999999995E-2</v>
      </c>
      <c r="L283" s="250">
        <v>0.108</v>
      </c>
    </row>
    <row r="284" spans="10:12" x14ac:dyDescent="0.3">
      <c r="J284" s="250">
        <v>0.14899999999999999</v>
      </c>
      <c r="K284" s="250">
        <v>8.8999999999999996E-2</v>
      </c>
      <c r="L284" s="250">
        <v>0.109</v>
      </c>
    </row>
    <row r="285" spans="10:12" x14ac:dyDescent="0.3">
      <c r="J285" s="250">
        <v>0.15</v>
      </c>
      <c r="K285" s="250">
        <v>0.09</v>
      </c>
      <c r="L285" s="250">
        <v>0.11</v>
      </c>
    </row>
    <row r="286" spans="10:12" x14ac:dyDescent="0.3">
      <c r="J286" s="250">
        <v>0.151</v>
      </c>
      <c r="K286" s="250">
        <v>9.0999999999999998E-2</v>
      </c>
      <c r="L286" s="250">
        <v>0.111</v>
      </c>
    </row>
    <row r="287" spans="10:12" x14ac:dyDescent="0.3">
      <c r="J287" s="250">
        <v>0.152</v>
      </c>
      <c r="K287" s="250">
        <v>9.1999999999999998E-2</v>
      </c>
      <c r="L287" s="250">
        <v>0.112</v>
      </c>
    </row>
    <row r="288" spans="10:12" x14ac:dyDescent="0.3">
      <c r="J288" s="250">
        <v>0.153</v>
      </c>
      <c r="K288" s="250">
        <v>9.2999999999999999E-2</v>
      </c>
      <c r="L288" s="250">
        <v>0.113</v>
      </c>
    </row>
    <row r="289" spans="10:12" x14ac:dyDescent="0.3">
      <c r="J289" s="250">
        <v>0.154</v>
      </c>
      <c r="K289" s="250">
        <v>9.4E-2</v>
      </c>
      <c r="L289" s="250">
        <v>0.114</v>
      </c>
    </row>
    <row r="290" spans="10:12" x14ac:dyDescent="0.3">
      <c r="J290" s="250">
        <v>0.155</v>
      </c>
      <c r="K290" s="250">
        <v>9.5000000000000001E-2</v>
      </c>
      <c r="L290" s="250">
        <v>0.115</v>
      </c>
    </row>
    <row r="291" spans="10:12" x14ac:dyDescent="0.3">
      <c r="J291" s="250">
        <v>0.156</v>
      </c>
      <c r="K291" s="250">
        <v>9.6000000000000002E-2</v>
      </c>
      <c r="L291" s="250">
        <v>0.11600000000000001</v>
      </c>
    </row>
    <row r="292" spans="10:12" x14ac:dyDescent="0.3">
      <c r="J292" s="250">
        <v>0.157</v>
      </c>
      <c r="K292" s="250">
        <v>9.70000000000001E-2</v>
      </c>
      <c r="L292" s="250">
        <v>0.11700000000000001</v>
      </c>
    </row>
    <row r="293" spans="10:12" x14ac:dyDescent="0.3">
      <c r="J293" s="250">
        <v>0.158</v>
      </c>
      <c r="K293" s="250">
        <v>9.8000000000000101E-2</v>
      </c>
      <c r="L293" s="250">
        <v>0.11799999999999999</v>
      </c>
    </row>
    <row r="294" spans="10:12" x14ac:dyDescent="0.3">
      <c r="J294" s="250">
        <v>0.159</v>
      </c>
      <c r="K294" s="250">
        <v>9.9000000000000102E-2</v>
      </c>
      <c r="L294" s="250">
        <v>0.11899999999999999</v>
      </c>
    </row>
    <row r="295" spans="10:12" x14ac:dyDescent="0.3">
      <c r="J295" s="250">
        <v>0.16</v>
      </c>
      <c r="K295" s="250">
        <v>0.1</v>
      </c>
      <c r="L295" s="250">
        <v>0.12</v>
      </c>
    </row>
    <row r="296" spans="10:12" x14ac:dyDescent="0.3">
      <c r="J296" s="250">
        <v>0.161</v>
      </c>
      <c r="K296" s="250">
        <v>0.10100000000000001</v>
      </c>
      <c r="L296" s="250">
        <v>0.121</v>
      </c>
    </row>
    <row r="297" spans="10:12" x14ac:dyDescent="0.3">
      <c r="J297" s="250">
        <v>0.16200000000000001</v>
      </c>
      <c r="K297" s="250">
        <v>0.10199999999999999</v>
      </c>
      <c r="L297" s="250">
        <v>0.122</v>
      </c>
    </row>
    <row r="298" spans="10:12" x14ac:dyDescent="0.3">
      <c r="J298" s="250">
        <v>0.16300000000000001</v>
      </c>
      <c r="K298" s="250">
        <v>0.10299999999999999</v>
      </c>
      <c r="L298" s="250">
        <v>0.123</v>
      </c>
    </row>
    <row r="299" spans="10:12" x14ac:dyDescent="0.3">
      <c r="J299" s="250">
        <v>0.16400000000000001</v>
      </c>
      <c r="K299" s="250">
        <v>0.104</v>
      </c>
      <c r="L299" s="250">
        <v>0.124</v>
      </c>
    </row>
    <row r="300" spans="10:12" x14ac:dyDescent="0.3">
      <c r="J300" s="250">
        <v>0.16500000000000001</v>
      </c>
      <c r="K300" s="250">
        <v>0.105</v>
      </c>
      <c r="L300" s="250">
        <v>0.125</v>
      </c>
    </row>
    <row r="301" spans="10:12" x14ac:dyDescent="0.3">
      <c r="J301" s="250">
        <v>0.16600000000000001</v>
      </c>
      <c r="K301" s="250">
        <v>0.106</v>
      </c>
      <c r="L301" s="250">
        <v>0.126</v>
      </c>
    </row>
    <row r="302" spans="10:12" x14ac:dyDescent="0.3">
      <c r="J302" s="250">
        <v>0.16700000000000001</v>
      </c>
      <c r="K302" s="250">
        <v>0.107</v>
      </c>
      <c r="L302" s="250">
        <v>0.127</v>
      </c>
    </row>
    <row r="303" spans="10:12" x14ac:dyDescent="0.3">
      <c r="J303" s="250">
        <v>0.16800000000000001</v>
      </c>
      <c r="K303" s="250">
        <v>0.108</v>
      </c>
      <c r="L303" s="250">
        <v>0.128</v>
      </c>
    </row>
    <row r="304" spans="10:12" x14ac:dyDescent="0.3">
      <c r="J304" s="250">
        <v>0.16900000000000001</v>
      </c>
      <c r="K304" s="250">
        <v>0.109</v>
      </c>
      <c r="L304" s="250">
        <v>0.129</v>
      </c>
    </row>
    <row r="305" spans="10:12" x14ac:dyDescent="0.3">
      <c r="J305" s="250">
        <v>0.17</v>
      </c>
      <c r="K305" s="250">
        <v>0.11</v>
      </c>
      <c r="L305" s="250">
        <v>0.13</v>
      </c>
    </row>
    <row r="306" spans="10:12" x14ac:dyDescent="0.3">
      <c r="J306" s="250">
        <v>0.17100000000000001</v>
      </c>
      <c r="K306" s="250">
        <v>0.111</v>
      </c>
      <c r="L306" s="250">
        <v>0.13100000000000001</v>
      </c>
    </row>
    <row r="307" spans="10:12" x14ac:dyDescent="0.3">
      <c r="J307" s="250">
        <v>0.17199999999999999</v>
      </c>
      <c r="K307" s="250">
        <v>0.112</v>
      </c>
      <c r="L307" s="250">
        <v>0.13200000000000001</v>
      </c>
    </row>
    <row r="308" spans="10:12" x14ac:dyDescent="0.3">
      <c r="J308" s="250">
        <v>0.17299999999999999</v>
      </c>
      <c r="K308" s="250">
        <v>0.113</v>
      </c>
      <c r="L308" s="250">
        <v>0.13300000000000001</v>
      </c>
    </row>
    <row r="309" spans="10:12" x14ac:dyDescent="0.3">
      <c r="J309" s="250">
        <v>0.17399999999999999</v>
      </c>
      <c r="K309" s="250">
        <v>0.114</v>
      </c>
      <c r="L309" s="250">
        <v>0.13400000000000001</v>
      </c>
    </row>
    <row r="310" spans="10:12" x14ac:dyDescent="0.3">
      <c r="J310" s="250">
        <v>0.17499999999999999</v>
      </c>
      <c r="K310" s="250">
        <v>0.115</v>
      </c>
      <c r="L310" s="250">
        <v>0.13500000000000001</v>
      </c>
    </row>
    <row r="311" spans="10:12" x14ac:dyDescent="0.3">
      <c r="J311" s="250">
        <v>0.17599999999999999</v>
      </c>
      <c r="K311" s="250">
        <v>0.11600000000000001</v>
      </c>
      <c r="L311" s="250">
        <v>0.13600000000000001</v>
      </c>
    </row>
    <row r="312" spans="10:12" x14ac:dyDescent="0.3">
      <c r="J312" s="250">
        <v>0.17699999999999999</v>
      </c>
      <c r="K312" s="250">
        <v>0.11700000000000001</v>
      </c>
      <c r="L312" s="250">
        <v>0.13700000000000001</v>
      </c>
    </row>
    <row r="313" spans="10:12" x14ac:dyDescent="0.3">
      <c r="J313" s="250">
        <v>0.17799999999999999</v>
      </c>
      <c r="K313" s="250">
        <v>0.11799999999999999</v>
      </c>
      <c r="L313" s="250">
        <v>0.13800000000000001</v>
      </c>
    </row>
    <row r="314" spans="10:12" x14ac:dyDescent="0.3">
      <c r="J314" s="250">
        <v>0.17899999999999999</v>
      </c>
      <c r="K314" s="250">
        <v>0.11899999999999999</v>
      </c>
      <c r="L314" s="250">
        <v>0.13900000000000001</v>
      </c>
    </row>
    <row r="315" spans="10:12" x14ac:dyDescent="0.3">
      <c r="J315" s="250">
        <v>0.18</v>
      </c>
      <c r="K315" s="250">
        <v>0.12</v>
      </c>
      <c r="L315" s="250">
        <v>0.14000000000000001</v>
      </c>
    </row>
    <row r="316" spans="10:12" x14ac:dyDescent="0.3">
      <c r="J316" s="250">
        <v>0.18099999999999999</v>
      </c>
      <c r="K316" s="250">
        <v>0.121</v>
      </c>
      <c r="L316" s="250">
        <v>0.14099999999999999</v>
      </c>
    </row>
    <row r="317" spans="10:12" x14ac:dyDescent="0.3">
      <c r="J317" s="250">
        <v>0.182</v>
      </c>
      <c r="K317" s="250">
        <v>0.122</v>
      </c>
      <c r="L317" s="250">
        <v>0.14199999999999999</v>
      </c>
    </row>
    <row r="318" spans="10:12" x14ac:dyDescent="0.3">
      <c r="J318" s="250">
        <v>0.183</v>
      </c>
      <c r="K318" s="250">
        <v>0.123</v>
      </c>
      <c r="L318" s="250">
        <v>0.14299999999999999</v>
      </c>
    </row>
    <row r="319" spans="10:12" x14ac:dyDescent="0.3">
      <c r="J319" s="250">
        <v>0.184</v>
      </c>
      <c r="K319" s="250">
        <v>0.124</v>
      </c>
      <c r="L319" s="250">
        <v>0.14399999999999999</v>
      </c>
    </row>
    <row r="320" spans="10:12" x14ac:dyDescent="0.3">
      <c r="J320" s="250">
        <v>0.185</v>
      </c>
      <c r="K320" s="250">
        <v>0.125</v>
      </c>
      <c r="L320" s="250">
        <v>0.14499999999999999</v>
      </c>
    </row>
    <row r="321" spans="10:12" x14ac:dyDescent="0.3">
      <c r="J321" s="250">
        <v>0.186</v>
      </c>
      <c r="K321" s="250">
        <v>0.126</v>
      </c>
      <c r="L321" s="250">
        <v>0.14599999999999999</v>
      </c>
    </row>
    <row r="322" spans="10:12" x14ac:dyDescent="0.3">
      <c r="J322" s="250">
        <v>0.187</v>
      </c>
      <c r="K322" s="250">
        <v>0.127</v>
      </c>
      <c r="L322" s="250">
        <v>0.14699999999999999</v>
      </c>
    </row>
    <row r="323" spans="10:12" x14ac:dyDescent="0.3">
      <c r="J323" s="250">
        <v>0.188</v>
      </c>
      <c r="K323" s="250">
        <v>0.128</v>
      </c>
      <c r="L323" s="250">
        <v>0.14799999999999999</v>
      </c>
    </row>
    <row r="324" spans="10:12" x14ac:dyDescent="0.3">
      <c r="J324" s="250">
        <v>0.189</v>
      </c>
      <c r="K324" s="250">
        <v>0.129</v>
      </c>
      <c r="L324" s="250">
        <v>0.14899999999999999</v>
      </c>
    </row>
    <row r="325" spans="10:12" x14ac:dyDescent="0.3">
      <c r="J325" s="250">
        <v>0.19</v>
      </c>
      <c r="K325" s="250">
        <v>0.13</v>
      </c>
      <c r="L325" s="250">
        <v>0.15</v>
      </c>
    </row>
    <row r="326" spans="10:12" x14ac:dyDescent="0.3">
      <c r="J326" s="250">
        <v>0.191</v>
      </c>
      <c r="K326" s="250">
        <v>0.13100000000000001</v>
      </c>
      <c r="L326" s="250">
        <v>0.151</v>
      </c>
    </row>
    <row r="327" spans="10:12" x14ac:dyDescent="0.3">
      <c r="J327" s="250">
        <v>0.192</v>
      </c>
      <c r="K327" s="250">
        <v>0.13200000000000001</v>
      </c>
      <c r="L327" s="250">
        <v>0.152</v>
      </c>
    </row>
    <row r="328" spans="10:12" x14ac:dyDescent="0.3">
      <c r="J328" s="250">
        <v>0.193</v>
      </c>
      <c r="K328" s="250">
        <v>0.13300000000000001</v>
      </c>
      <c r="L328" s="250">
        <v>0.153</v>
      </c>
    </row>
    <row r="329" spans="10:12" x14ac:dyDescent="0.3">
      <c r="J329" s="250">
        <v>0.19400000000000001</v>
      </c>
      <c r="K329" s="250">
        <v>0.13400000000000001</v>
      </c>
      <c r="L329" s="250">
        <v>0.154</v>
      </c>
    </row>
    <row r="330" spans="10:12" x14ac:dyDescent="0.3">
      <c r="J330" s="250">
        <v>0.19500000000000001</v>
      </c>
      <c r="K330" s="250">
        <v>0.13500000000000001</v>
      </c>
      <c r="L330" s="250">
        <v>0.155</v>
      </c>
    </row>
    <row r="331" spans="10:12" x14ac:dyDescent="0.3">
      <c r="J331" s="250">
        <v>0.19600000000000001</v>
      </c>
      <c r="K331" s="250">
        <v>0.13600000000000001</v>
      </c>
      <c r="L331" s="250">
        <v>0.156</v>
      </c>
    </row>
    <row r="332" spans="10:12" x14ac:dyDescent="0.3">
      <c r="J332" s="250">
        <v>0.19700000000000001</v>
      </c>
      <c r="K332" s="250">
        <v>0.13700000000000001</v>
      </c>
      <c r="L332" s="250">
        <v>0.157</v>
      </c>
    </row>
    <row r="333" spans="10:12" x14ac:dyDescent="0.3">
      <c r="J333" s="250">
        <v>0.19800000000000001</v>
      </c>
      <c r="K333" s="250">
        <v>0.13800000000000001</v>
      </c>
      <c r="L333" s="250">
        <v>0.158</v>
      </c>
    </row>
    <row r="334" spans="10:12" x14ac:dyDescent="0.3">
      <c r="J334" s="250">
        <v>0.19900000000000001</v>
      </c>
      <c r="K334" s="250">
        <v>0.13900000000000001</v>
      </c>
      <c r="L334" s="250">
        <v>0.159</v>
      </c>
    </row>
    <row r="335" spans="10:12" x14ac:dyDescent="0.3">
      <c r="J335" s="250">
        <v>0.2</v>
      </c>
      <c r="K335" s="250">
        <v>0.14000000000000001</v>
      </c>
      <c r="L335" s="250">
        <v>0.16</v>
      </c>
    </row>
    <row r="336" spans="10:12" x14ac:dyDescent="0.3">
      <c r="J336" s="250">
        <v>0.20100000000000001</v>
      </c>
      <c r="K336" s="250">
        <v>0.14099999999999999</v>
      </c>
      <c r="L336" s="250">
        <v>0.161</v>
      </c>
    </row>
    <row r="337" spans="10:12" x14ac:dyDescent="0.3">
      <c r="J337" s="250">
        <v>0.20200000000000001</v>
      </c>
      <c r="K337" s="250">
        <v>0.14199999999999999</v>
      </c>
      <c r="L337" s="250">
        <v>0.16200000000000001</v>
      </c>
    </row>
    <row r="338" spans="10:12" x14ac:dyDescent="0.3">
      <c r="J338" s="250">
        <v>0.20300000000000001</v>
      </c>
      <c r="K338" s="250">
        <v>0.14299999999999999</v>
      </c>
      <c r="L338" s="250">
        <v>0.16300000000000001</v>
      </c>
    </row>
    <row r="339" spans="10:12" x14ac:dyDescent="0.3">
      <c r="J339" s="250">
        <v>0.20399999999999999</v>
      </c>
      <c r="K339" s="250">
        <v>0.14399999999999999</v>
      </c>
      <c r="L339" s="250">
        <v>0.16400000000000001</v>
      </c>
    </row>
    <row r="340" spans="10:12" x14ac:dyDescent="0.3">
      <c r="J340" s="250">
        <v>0.20499999999999999</v>
      </c>
      <c r="K340" s="250">
        <v>0.14499999999999999</v>
      </c>
      <c r="L340" s="250">
        <v>0.16500000000000001</v>
      </c>
    </row>
    <row r="341" spans="10:12" x14ac:dyDescent="0.3">
      <c r="J341" s="250">
        <v>0.20599999999999999</v>
      </c>
      <c r="K341" s="250">
        <v>0.14599999999999999</v>
      </c>
      <c r="L341" s="250">
        <v>0.16600000000000001</v>
      </c>
    </row>
    <row r="342" spans="10:12" x14ac:dyDescent="0.3">
      <c r="J342" s="250">
        <v>0.20699999999999999</v>
      </c>
      <c r="K342" s="250">
        <v>0.14699999999999999</v>
      </c>
      <c r="L342" s="250">
        <v>0.16700000000000001</v>
      </c>
    </row>
    <row r="343" spans="10:12" x14ac:dyDescent="0.3">
      <c r="J343" s="250">
        <v>0.20799999999999999</v>
      </c>
      <c r="K343" s="250">
        <v>0.14799999999999999</v>
      </c>
      <c r="L343" s="250">
        <v>0.16800000000000001</v>
      </c>
    </row>
    <row r="344" spans="10:12" x14ac:dyDescent="0.3">
      <c r="J344" s="250">
        <v>0.20899999999999999</v>
      </c>
      <c r="K344" s="250">
        <v>0.14899999999999999</v>
      </c>
      <c r="L344" s="250">
        <v>0.16900000000000001</v>
      </c>
    </row>
    <row r="345" spans="10:12" x14ac:dyDescent="0.3">
      <c r="J345" s="250">
        <v>0.21</v>
      </c>
      <c r="K345" s="250">
        <v>0.15</v>
      </c>
      <c r="L345" s="250">
        <v>0.17</v>
      </c>
    </row>
    <row r="346" spans="10:12" x14ac:dyDescent="0.3">
      <c r="J346" s="250">
        <v>0.21099999999999999</v>
      </c>
      <c r="K346" s="250">
        <v>0.151</v>
      </c>
      <c r="L346" s="250">
        <v>0.17100000000000001</v>
      </c>
    </row>
    <row r="347" spans="10:12" x14ac:dyDescent="0.3">
      <c r="J347" s="250">
        <v>0.21199999999999999</v>
      </c>
      <c r="K347" s="250">
        <v>0.152</v>
      </c>
      <c r="L347" s="250">
        <v>0.17199999999999999</v>
      </c>
    </row>
    <row r="348" spans="10:12" x14ac:dyDescent="0.3">
      <c r="J348" s="250">
        <v>0.21299999999999999</v>
      </c>
      <c r="K348" s="250">
        <v>0.153</v>
      </c>
      <c r="L348" s="250">
        <v>0.17299999999999999</v>
      </c>
    </row>
    <row r="349" spans="10:12" x14ac:dyDescent="0.3">
      <c r="J349" s="250">
        <v>0.214</v>
      </c>
      <c r="K349" s="250">
        <v>0.154</v>
      </c>
      <c r="L349" s="250">
        <v>0.17399999999999999</v>
      </c>
    </row>
    <row r="350" spans="10:12" x14ac:dyDescent="0.3">
      <c r="J350" s="250">
        <v>0.215</v>
      </c>
      <c r="K350" s="250">
        <v>0.155</v>
      </c>
      <c r="L350" s="250">
        <v>0.17499999999999999</v>
      </c>
    </row>
    <row r="351" spans="10:12" x14ac:dyDescent="0.3">
      <c r="J351" s="250">
        <v>0.216</v>
      </c>
      <c r="K351" s="250">
        <v>0.156</v>
      </c>
      <c r="L351" s="250">
        <v>0.17599999999999999</v>
      </c>
    </row>
    <row r="352" spans="10:12" x14ac:dyDescent="0.3">
      <c r="J352" s="250">
        <v>0.217</v>
      </c>
      <c r="K352" s="250">
        <v>0.157</v>
      </c>
      <c r="L352" s="250">
        <v>0.17699999999999999</v>
      </c>
    </row>
    <row r="353" spans="10:12" x14ac:dyDescent="0.3">
      <c r="J353" s="250">
        <v>0.218</v>
      </c>
      <c r="K353" s="250">
        <v>0.158</v>
      </c>
      <c r="L353" s="250">
        <v>0.17799999999999999</v>
      </c>
    </row>
    <row r="354" spans="10:12" x14ac:dyDescent="0.3">
      <c r="J354" s="250">
        <v>0.219</v>
      </c>
      <c r="K354" s="250">
        <v>0.159</v>
      </c>
      <c r="L354" s="250">
        <v>0.17899999999999999</v>
      </c>
    </row>
    <row r="355" spans="10:12" x14ac:dyDescent="0.3">
      <c r="J355" s="250">
        <v>0.22</v>
      </c>
      <c r="K355" s="250">
        <v>0.16</v>
      </c>
      <c r="L355" s="250">
        <v>0.18</v>
      </c>
    </row>
    <row r="356" spans="10:12" x14ac:dyDescent="0.3">
      <c r="J356" s="250">
        <v>0.221</v>
      </c>
      <c r="K356" s="250">
        <v>0.161</v>
      </c>
      <c r="L356" s="250">
        <v>0.18099999999999999</v>
      </c>
    </row>
    <row r="357" spans="10:12" x14ac:dyDescent="0.3">
      <c r="J357" s="250">
        <v>0.222</v>
      </c>
      <c r="K357" s="250">
        <v>0.16200000000000001</v>
      </c>
      <c r="L357" s="250">
        <v>0.182</v>
      </c>
    </row>
    <row r="358" spans="10:12" x14ac:dyDescent="0.3">
      <c r="J358" s="250">
        <v>0.223</v>
      </c>
      <c r="K358" s="250">
        <v>0.16300000000000001</v>
      </c>
      <c r="L358" s="250">
        <v>0.183</v>
      </c>
    </row>
    <row r="359" spans="10:12" x14ac:dyDescent="0.3">
      <c r="J359" s="250">
        <v>0.224</v>
      </c>
      <c r="K359" s="250">
        <v>0.16400000000000001</v>
      </c>
      <c r="L359" s="250">
        <v>0.184</v>
      </c>
    </row>
    <row r="360" spans="10:12" x14ac:dyDescent="0.3">
      <c r="J360" s="250">
        <v>0.22500000000000001</v>
      </c>
      <c r="K360" s="250">
        <v>0.16500000000000001</v>
      </c>
      <c r="L360" s="250">
        <v>0.185</v>
      </c>
    </row>
    <row r="361" spans="10:12" x14ac:dyDescent="0.3">
      <c r="J361" s="250">
        <v>0.22600000000000001</v>
      </c>
      <c r="K361" s="250">
        <v>0.16600000000000001</v>
      </c>
      <c r="L361" s="250">
        <v>0.186</v>
      </c>
    </row>
    <row r="362" spans="10:12" x14ac:dyDescent="0.3">
      <c r="J362" s="250">
        <v>0.22700000000000001</v>
      </c>
      <c r="K362" s="250">
        <v>0.16700000000000001</v>
      </c>
      <c r="L362" s="250">
        <v>0.187</v>
      </c>
    </row>
    <row r="363" spans="10:12" x14ac:dyDescent="0.3">
      <c r="J363" s="250">
        <v>0.22800000000000001</v>
      </c>
      <c r="K363" s="250">
        <v>0.16800000000000001</v>
      </c>
      <c r="L363" s="250">
        <v>0.188</v>
      </c>
    </row>
    <row r="364" spans="10:12" x14ac:dyDescent="0.3">
      <c r="J364" s="250">
        <v>0.22900000000000001</v>
      </c>
      <c r="K364" s="250">
        <v>0.16900000000000001</v>
      </c>
      <c r="L364" s="250">
        <v>0.189</v>
      </c>
    </row>
    <row r="365" spans="10:12" x14ac:dyDescent="0.3">
      <c r="J365" s="250">
        <v>0.23</v>
      </c>
      <c r="K365" s="250">
        <v>0.17</v>
      </c>
      <c r="L365" s="250">
        <v>0.19</v>
      </c>
    </row>
    <row r="366" spans="10:12" x14ac:dyDescent="0.3">
      <c r="J366" s="250">
        <v>0.23100000000000001</v>
      </c>
      <c r="K366" s="250">
        <v>0.17100000000000001</v>
      </c>
      <c r="L366" s="250">
        <v>0.191</v>
      </c>
    </row>
    <row r="367" spans="10:12" x14ac:dyDescent="0.3">
      <c r="J367" s="250">
        <v>0.23200000000000001</v>
      </c>
      <c r="K367" s="250">
        <v>0.17199999999999999</v>
      </c>
      <c r="L367" s="250">
        <v>0.192</v>
      </c>
    </row>
    <row r="368" spans="10:12" x14ac:dyDescent="0.3">
      <c r="J368" s="250">
        <v>0.23300000000000001</v>
      </c>
      <c r="K368" s="250">
        <v>0.17299999999999999</v>
      </c>
      <c r="L368" s="250">
        <v>0.193</v>
      </c>
    </row>
    <row r="369" spans="10:12" x14ac:dyDescent="0.3">
      <c r="J369" s="250">
        <v>0.23400000000000001</v>
      </c>
      <c r="K369" s="250">
        <v>0.17399999999999999</v>
      </c>
      <c r="L369" s="250">
        <v>0.19400000000000001</v>
      </c>
    </row>
    <row r="370" spans="10:12" x14ac:dyDescent="0.3">
      <c r="J370" s="250">
        <v>0.23499999999999999</v>
      </c>
      <c r="K370" s="250">
        <v>0.17499999999999999</v>
      </c>
      <c r="L370" s="250">
        <v>0.19500000000000001</v>
      </c>
    </row>
    <row r="371" spans="10:12" x14ac:dyDescent="0.3">
      <c r="J371" s="250">
        <v>0.23599999999999999</v>
      </c>
      <c r="K371" s="250">
        <v>0.17599999999999999</v>
      </c>
      <c r="L371" s="250">
        <v>0.19600000000000001</v>
      </c>
    </row>
    <row r="372" spans="10:12" x14ac:dyDescent="0.3">
      <c r="J372" s="250">
        <v>0.23699999999999999</v>
      </c>
      <c r="K372" s="250">
        <v>0.17699999999999999</v>
      </c>
      <c r="L372" s="250">
        <v>0.19700000000000001</v>
      </c>
    </row>
    <row r="373" spans="10:12" x14ac:dyDescent="0.3">
      <c r="J373" s="250">
        <v>0.23799999999999999</v>
      </c>
      <c r="K373" s="250">
        <v>0.17799999999999999</v>
      </c>
      <c r="L373" s="250">
        <v>0.19800000000000001</v>
      </c>
    </row>
    <row r="374" spans="10:12" x14ac:dyDescent="0.3">
      <c r="J374" s="250">
        <v>0.23899999999999999</v>
      </c>
      <c r="K374" s="250">
        <v>0.17899999999999999</v>
      </c>
      <c r="L374" s="250">
        <v>0.19900000000000001</v>
      </c>
    </row>
    <row r="375" spans="10:12" x14ac:dyDescent="0.3">
      <c r="J375" s="250">
        <v>0.24</v>
      </c>
      <c r="K375" s="250">
        <v>0.18</v>
      </c>
      <c r="L375" s="250">
        <v>0.2</v>
      </c>
    </row>
  </sheetData>
  <sheetProtection algorithmName="SHA-512" hashValue="jdsk2CnzAdTV9/fiRiIdVaj3mVuZ8NFwY7sQIurJ8jWeWov0UYbNtHwcgtGBljLZvVxiznnyWClegM7g4p2r6w==" saltValue="/nWoHMlXaklvAxLvp44dww==" spinCount="100000" sheet="1" objects="1" scenarios="1"/>
  <mergeCells count="6">
    <mergeCell ref="D1:L1"/>
    <mergeCell ref="H3:J3"/>
    <mergeCell ref="K3:L3"/>
    <mergeCell ref="B3:B4"/>
    <mergeCell ref="G3:G4"/>
    <mergeCell ref="D3:F3"/>
  </mergeCells>
  <conditionalFormatting sqref="E41 I41">
    <cfRule type="cellIs" dxfId="7" priority="1" operator="greaterThan">
      <formula>0</formula>
    </cfRule>
    <cfRule type="cellIs" dxfId="6" priority="2" operator="lessThan">
      <formula>0</formula>
    </cfRule>
  </conditionalFormatting>
  <conditionalFormatting sqref="K39:L39">
    <cfRule type="cellIs" dxfId="5" priority="3" operator="lessThan">
      <formula>0</formula>
    </cfRule>
    <cfRule type="cellIs" dxfId="4" priority="4" operator="greaterThan">
      <formula>0</formula>
    </cfRule>
  </conditionalFormatting>
  <dataValidations count="6">
    <dataValidation type="list" showInputMessage="1" showErrorMessage="1" promptTitle="Pojistné zaměstnanci" sqref="H31" xr:uid="{FB375CE7-F459-4575-B79A-EEF74E2BDFD4}">
      <formula1>$K$225:$K$375</formula1>
    </dataValidation>
    <dataValidation type="list" showInputMessage="1" showErrorMessage="1" promptTitle="Pojistné zaměstnavatelé" sqref="H29" xr:uid="{E2CB39B6-C15A-4A34-8EB0-E8C5C24069CC}">
      <formula1>$J$71:$J$221</formula1>
    </dataValidation>
    <dataValidation type="list" showInputMessage="1" showErrorMessage="1" promptTitle="Pojistné zaměstnanci" sqref="H27" xr:uid="{C4F21CE1-4B24-4957-A756-48DBFA1F3538}">
      <formula1>$K$71:$K$156</formula1>
    </dataValidation>
    <dataValidation type="list" showInputMessage="1" showErrorMessage="1" promptTitle="Pojistné zaměstnavatelé" sqref="H28" xr:uid="{E4DF02B2-5335-4FE1-8186-876645EE4AA2}">
      <formula1>$L$71:$L$221</formula1>
    </dataValidation>
    <dataValidation type="list" showInputMessage="1" showErrorMessage="1" promptTitle="Pojistné zaměstnanci" sqref="H33" xr:uid="{A5EC0754-6F11-4568-B0C4-8F10867B0A58}">
      <formula1>$J$225:$J$375</formula1>
    </dataValidation>
    <dataValidation type="list" showInputMessage="1" showErrorMessage="1" promptTitle="Pojistné zaměstnanci" sqref="H32" xr:uid="{C266191F-3ED2-4715-A981-3B99A2B52485}">
      <formula1>$L$225:$L$375</formula1>
    </dataValidation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showInputMessage="1" showErrorMessage="1" promptTitle="Sazba daně" xr:uid="{81FE665B-901C-4973-B060-6CC84ACBFD02}">
          <x14:formula1>
            <xm:f>List1!$A$2:$A$52</xm:f>
          </x14:formula1>
          <xm:sqref>H6</xm:sqref>
        </x14:dataValidation>
        <x14:dataValidation type="list" allowBlank="1" showInputMessage="1" showErrorMessage="1" promptTitle="Nová sazba DPH" xr:uid="{445CE5A7-11C9-4035-89E3-D2D1E5E69903}">
          <x14:formula1>
            <xm:f>List1!$L$2:$L$52</xm:f>
          </x14:formula1>
          <xm:sqref>H12</xm:sqref>
        </x14:dataValidation>
        <x14:dataValidation type="list" allowBlank="1" showInputMessage="1" showErrorMessage="1" promptTitle="Nová snížená sazba DPH" xr:uid="{F599EA6A-1EAB-4C5C-971E-57FC713A5AAC}">
          <x14:formula1>
            <xm:f>List1!$L$2:$L$52</xm:f>
          </x14:formula1>
          <xm:sqref>H13:H14</xm:sqref>
        </x14:dataValidation>
        <x14:dataValidation type="list" allowBlank="1" showInputMessage="1" showErrorMessage="1" promptTitle="Daň z minerálních olejů" xr:uid="{DC3BCEC9-BB5A-4578-B6E7-3F172104A5EA}">
          <x14:formula1>
            <xm:f>List1!$O$2:$O$302</xm:f>
          </x14:formula1>
          <xm:sqref>H16</xm:sqref>
        </x14:dataValidation>
        <x14:dataValidation type="list" allowBlank="1" showInputMessage="1" showErrorMessage="1" promptTitle="Daň z cigaret" xr:uid="{AF921594-9715-49D8-B18C-1BE991A9B591}">
          <x14:formula1>
            <xm:f>List1!$R$2:$R$1002</xm:f>
          </x14:formula1>
          <xm:sqref>H17</xm:sqref>
        </x14:dataValidation>
        <x14:dataValidation type="list" allowBlank="1" showInputMessage="1" showErrorMessage="1" promptTitle="DPFO" xr:uid="{D81E75A5-F7A0-4E45-B1ED-342EB8D72FFD}">
          <x14:formula1>
            <xm:f>List1!$C$2:$C$52</xm:f>
          </x14:formula1>
          <xm:sqref>H8</xm:sqref>
        </x14:dataValidation>
        <x14:dataValidation type="list" allowBlank="1" showInputMessage="1" showErrorMessage="1" promptTitle="DPFO" xr:uid="{F0CE3CE5-B3A1-4318-979F-2EC2C5CA425E}">
          <x14:formula1>
            <xm:f>List1!$D$2:$D$52</xm:f>
          </x14:formula1>
          <xm:sqref>H9</xm:sqref>
        </x14:dataValidation>
        <x14:dataValidation type="list" allowBlank="1" showInputMessage="1" showErrorMessage="1" promptTitle="Sleva na poplatníka" xr:uid="{46C0E3E7-C3EE-4733-A7F9-304999E91917}">
          <x14:formula1>
            <xm:f>List1!$F$2:$F$5002</xm:f>
          </x14:formula1>
          <xm:sqref>H10 H12:H14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A2528-3DAE-4042-A52F-190A5E6C8734}">
  <dimension ref="C1:C10"/>
  <sheetViews>
    <sheetView showGridLines="0" topLeftCell="A7" zoomScale="85" zoomScaleNormal="85" workbookViewId="0">
      <selection activeCell="C14" sqref="C14"/>
    </sheetView>
  </sheetViews>
  <sheetFormatPr defaultColWidth="9.109375" defaultRowHeight="17.399999999999999" x14ac:dyDescent="0.4"/>
  <cols>
    <col min="1" max="1" width="3.6640625" style="149" customWidth="1"/>
    <col min="2" max="2" width="52" style="149" customWidth="1"/>
    <col min="3" max="3" width="147.109375" style="149" customWidth="1"/>
    <col min="4" max="16384" width="9.109375" style="149"/>
  </cols>
  <sheetData>
    <row r="1" spans="3:3" ht="150" customHeight="1" x14ac:dyDescent="0.4">
      <c r="C1" s="208" t="s">
        <v>176</v>
      </c>
    </row>
    <row r="2" spans="3:3" ht="122.25" customHeight="1" x14ac:dyDescent="0.4">
      <c r="C2" s="209" t="s">
        <v>177</v>
      </c>
    </row>
    <row r="3" spans="3:3" ht="212.25" customHeight="1" x14ac:dyDescent="0.4">
      <c r="C3" s="209" t="s">
        <v>254</v>
      </c>
    </row>
    <row r="4" spans="3:3" ht="103.5" customHeight="1" x14ac:dyDescent="0.4">
      <c r="C4" s="209" t="s">
        <v>255</v>
      </c>
    </row>
    <row r="5" spans="3:3" ht="109.5" customHeight="1" x14ac:dyDescent="0.4">
      <c r="C5" s="156" t="s">
        <v>212</v>
      </c>
    </row>
    <row r="6" spans="3:3" ht="57.75" customHeight="1" x14ac:dyDescent="0.4">
      <c r="C6" s="210" t="s">
        <v>184</v>
      </c>
    </row>
    <row r="7" spans="3:3" ht="123.75" customHeight="1" x14ac:dyDescent="0.4">
      <c r="C7" s="209" t="s">
        <v>256</v>
      </c>
    </row>
    <row r="8" spans="3:3" ht="24.75" customHeight="1" x14ac:dyDescent="0.4">
      <c r="C8" s="157" t="s">
        <v>174</v>
      </c>
    </row>
    <row r="9" spans="3:3" ht="27.75" customHeight="1" x14ac:dyDescent="0.4">
      <c r="C9" s="157" t="s">
        <v>173</v>
      </c>
    </row>
    <row r="10" spans="3:3" ht="61.5" customHeight="1" x14ac:dyDescent="0.4">
      <c r="C10" s="158" t="s">
        <v>257</v>
      </c>
    </row>
  </sheetData>
  <sheetProtection algorithmName="SHA-512" hashValue="beuajQTB3+kdDUHqiF6Lu6t1SpkvNdbwFXjWj4r3wVjTwobUF3mcFJYkL9NYrEvmLpt8WloTJz9ptmHpSNW/YA==" saltValue="GsGaXx1Rmouk80LZGkNHsw==" spinCount="100000" sheet="1" objects="1" scenarios="1"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73F6-1E91-4E70-BDE9-87DC2E882443}">
  <sheetPr>
    <pageSetUpPr fitToPage="1"/>
  </sheetPr>
  <dimension ref="B1:V142"/>
  <sheetViews>
    <sheetView tabSelected="1" topLeftCell="A131" zoomScale="70" zoomScaleNormal="70" workbookViewId="0">
      <selection activeCell="M11" sqref="M11"/>
    </sheetView>
  </sheetViews>
  <sheetFormatPr defaultColWidth="9.109375" defaultRowHeight="15" outlineLevelRow="1" x14ac:dyDescent="0.3"/>
  <cols>
    <col min="1" max="1" width="4.109375" style="82" customWidth="1"/>
    <col min="2" max="2" width="117" style="82" customWidth="1"/>
    <col min="3" max="3" width="24.109375" style="83" customWidth="1"/>
    <col min="4" max="4" width="24.6640625" style="84" customWidth="1"/>
    <col min="5" max="5" width="20.6640625" style="85" customWidth="1"/>
    <col min="6" max="6" width="20.6640625" style="84" customWidth="1"/>
    <col min="7" max="7" width="20.6640625" style="85" customWidth="1"/>
    <col min="8" max="8" width="7.6640625" style="82" customWidth="1"/>
    <col min="9" max="9" width="29.44140625" style="84" customWidth="1"/>
    <col min="10" max="10" width="20.6640625" style="86" customWidth="1"/>
    <col min="11" max="11" width="20.6640625" style="87" customWidth="1"/>
    <col min="12" max="12" width="20.6640625" style="85" customWidth="1"/>
    <col min="13" max="13" width="20.6640625" style="83" bestFit="1" customWidth="1"/>
    <col min="14" max="14" width="18" style="88" bestFit="1" customWidth="1"/>
    <col min="15" max="15" width="18.44140625" style="82" customWidth="1"/>
    <col min="16" max="16" width="28.6640625" style="82" bestFit="1" customWidth="1"/>
    <col min="17" max="16384" width="9.109375" style="82"/>
  </cols>
  <sheetData>
    <row r="1" spans="2:14" ht="165" customHeight="1" x14ac:dyDescent="0.3">
      <c r="C1" s="342" t="s">
        <v>175</v>
      </c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</row>
    <row r="2" spans="2:14" ht="16.2" thickBot="1" x14ac:dyDescent="0.35">
      <c r="C2" s="128"/>
      <c r="D2" s="343"/>
    </row>
    <row r="3" spans="2:14" ht="23.25" customHeight="1" x14ac:dyDescent="0.3">
      <c r="B3" s="333" t="s">
        <v>62</v>
      </c>
      <c r="C3" s="335" t="s">
        <v>243</v>
      </c>
      <c r="D3" s="336"/>
      <c r="E3" s="336"/>
      <c r="F3" s="336"/>
      <c r="G3" s="337"/>
      <c r="H3" s="89"/>
      <c r="I3" s="338" t="s">
        <v>63</v>
      </c>
      <c r="J3" s="336"/>
      <c r="K3" s="336"/>
      <c r="L3" s="336"/>
      <c r="M3" s="339"/>
      <c r="N3" s="340" t="s">
        <v>185</v>
      </c>
    </row>
    <row r="4" spans="2:14" ht="32.25" customHeight="1" thickBot="1" x14ac:dyDescent="0.35">
      <c r="B4" s="334"/>
      <c r="C4" s="211" t="s">
        <v>64</v>
      </c>
      <c r="D4" s="91" t="s">
        <v>68</v>
      </c>
      <c r="E4" s="91" t="s">
        <v>65</v>
      </c>
      <c r="F4" s="91" t="s">
        <v>66</v>
      </c>
      <c r="G4" s="212" t="s">
        <v>67</v>
      </c>
      <c r="H4" s="91"/>
      <c r="I4" s="90" t="s">
        <v>68</v>
      </c>
      <c r="J4" s="91" t="s">
        <v>65</v>
      </c>
      <c r="K4" s="91" t="s">
        <v>66</v>
      </c>
      <c r="L4" s="91" t="s">
        <v>67</v>
      </c>
      <c r="M4" s="92" t="s">
        <v>64</v>
      </c>
      <c r="N4" s="341"/>
    </row>
    <row r="5" spans="2:14" ht="27" customHeight="1" x14ac:dyDescent="0.3">
      <c r="B5" s="344" t="s">
        <v>69</v>
      </c>
      <c r="C5" s="345">
        <f>SUM(C6:C12)</f>
        <v>165.162080914</v>
      </c>
      <c r="D5" s="346"/>
      <c r="E5" s="347"/>
      <c r="F5" s="346"/>
      <c r="G5" s="348"/>
      <c r="H5" s="349"/>
      <c r="I5" s="350"/>
      <c r="J5" s="351"/>
      <c r="K5" s="352"/>
      <c r="L5" s="347"/>
      <c r="M5" s="353">
        <f>SUM(M6:M12)</f>
        <v>165.162080914</v>
      </c>
      <c r="N5" s="354">
        <f t="shared" ref="N5:N29" si="0">M5-C5</f>
        <v>0</v>
      </c>
    </row>
    <row r="6" spans="2:14" ht="27" customHeight="1" outlineLevel="1" x14ac:dyDescent="0.3">
      <c r="B6" s="93" t="s">
        <v>70</v>
      </c>
      <c r="C6" s="94">
        <v>22.576565589000001</v>
      </c>
      <c r="D6" s="84" t="s">
        <v>71</v>
      </c>
      <c r="E6" s="85">
        <v>49225</v>
      </c>
      <c r="F6" s="87" t="s">
        <v>211</v>
      </c>
      <c r="G6" s="95">
        <f>C6*1000000000/E6/12</f>
        <v>38220.01961909599</v>
      </c>
      <c r="I6" s="96" t="s">
        <v>71</v>
      </c>
      <c r="J6" s="153">
        <v>49225</v>
      </c>
      <c r="K6" s="87" t="s">
        <v>211</v>
      </c>
      <c r="L6" s="153">
        <v>38220.01961909599</v>
      </c>
      <c r="M6" s="97">
        <f>J6*L6*12/1000000000</f>
        <v>22.576565589000005</v>
      </c>
      <c r="N6" s="98">
        <f t="shared" si="0"/>
        <v>0</v>
      </c>
    </row>
    <row r="7" spans="2:14" ht="27" customHeight="1" outlineLevel="1" x14ac:dyDescent="0.3">
      <c r="B7" s="93" t="s">
        <v>72</v>
      </c>
      <c r="C7" s="94">
        <v>56.212081023000003</v>
      </c>
      <c r="D7" s="84" t="s">
        <v>71</v>
      </c>
      <c r="E7" s="85">
        <v>98308</v>
      </c>
      <c r="F7" s="87" t="s">
        <v>211</v>
      </c>
      <c r="G7" s="95">
        <f t="shared" ref="G7:G9" si="1">C7*1000000000/E7/12</f>
        <v>47649.632636713184</v>
      </c>
      <c r="I7" s="96" t="s">
        <v>71</v>
      </c>
      <c r="J7" s="153">
        <v>98308</v>
      </c>
      <c r="K7" s="87" t="s">
        <v>211</v>
      </c>
      <c r="L7" s="153">
        <v>47649.632636713184</v>
      </c>
      <c r="M7" s="97">
        <f>J7*L7*12/1000000000</f>
        <v>56.212081023000003</v>
      </c>
      <c r="N7" s="98">
        <f t="shared" si="0"/>
        <v>0</v>
      </c>
    </row>
    <row r="8" spans="2:14" ht="27" customHeight="1" outlineLevel="1" x14ac:dyDescent="0.3">
      <c r="B8" s="93" t="s">
        <v>73</v>
      </c>
      <c r="C8" s="94">
        <v>31.782758204</v>
      </c>
      <c r="D8" s="84" t="s">
        <v>71</v>
      </c>
      <c r="E8" s="85">
        <v>63034</v>
      </c>
      <c r="F8" s="87" t="s">
        <v>211</v>
      </c>
      <c r="G8" s="95">
        <f t="shared" si="1"/>
        <v>42018.009069179599</v>
      </c>
      <c r="I8" s="96" t="s">
        <v>71</v>
      </c>
      <c r="J8" s="153">
        <v>63034</v>
      </c>
      <c r="K8" s="87" t="s">
        <v>211</v>
      </c>
      <c r="L8" s="153">
        <v>42018.009069179599</v>
      </c>
      <c r="M8" s="97">
        <f>J8*L8*12/1000000000</f>
        <v>31.782758204000004</v>
      </c>
      <c r="N8" s="98">
        <f t="shared" si="0"/>
        <v>0</v>
      </c>
    </row>
    <row r="9" spans="2:14" ht="27" customHeight="1" outlineLevel="1" x14ac:dyDescent="0.3">
      <c r="B9" s="93" t="s">
        <v>74</v>
      </c>
      <c r="C9" s="94">
        <v>2.2570994</v>
      </c>
      <c r="D9" s="84" t="s">
        <v>71</v>
      </c>
      <c r="E9" s="85">
        <v>1405</v>
      </c>
      <c r="F9" s="87" t="s">
        <v>211</v>
      </c>
      <c r="G9" s="95">
        <f t="shared" si="1"/>
        <v>133873.03677342823</v>
      </c>
      <c r="I9" s="96" t="s">
        <v>71</v>
      </c>
      <c r="J9" s="153">
        <v>1405</v>
      </c>
      <c r="K9" s="87" t="s">
        <v>211</v>
      </c>
      <c r="L9" s="153">
        <v>133873.03677342823</v>
      </c>
      <c r="M9" s="97">
        <f>J9*L9*12/1000000000</f>
        <v>2.2570994</v>
      </c>
      <c r="N9" s="98">
        <f t="shared" si="0"/>
        <v>0</v>
      </c>
    </row>
    <row r="10" spans="2:14" ht="27" customHeight="1" outlineLevel="1" x14ac:dyDescent="0.3">
      <c r="B10" s="93" t="s">
        <v>75</v>
      </c>
      <c r="C10" s="94">
        <v>6.6257534600000003</v>
      </c>
      <c r="E10" s="83"/>
      <c r="G10" s="95"/>
      <c r="I10" s="96" t="s">
        <v>76</v>
      </c>
      <c r="J10" s="153">
        <v>0</v>
      </c>
      <c r="M10" s="97">
        <f>C10+J10/100*C10</f>
        <v>6.6257534600000003</v>
      </c>
      <c r="N10" s="98">
        <f t="shared" si="0"/>
        <v>0</v>
      </c>
    </row>
    <row r="11" spans="2:14" ht="27" customHeight="1" outlineLevel="1" x14ac:dyDescent="0.3">
      <c r="B11" s="93" t="s">
        <v>78</v>
      </c>
      <c r="C11" s="94">
        <v>41.938238931999997</v>
      </c>
      <c r="E11" s="213"/>
      <c r="G11" s="95"/>
      <c r="I11" s="96"/>
      <c r="M11" s="229" cm="1">
        <f t="array" ref="M11">SUM(M6:M10*(C11/SUM(C6:C10)))</f>
        <v>41.938238932000004</v>
      </c>
      <c r="N11" s="98">
        <f t="shared" si="0"/>
        <v>0</v>
      </c>
    </row>
    <row r="12" spans="2:14" ht="27" customHeight="1" outlineLevel="1" x14ac:dyDescent="0.3">
      <c r="B12" s="93" t="s">
        <v>79</v>
      </c>
      <c r="C12" s="94">
        <v>3.7695843059999898</v>
      </c>
      <c r="D12" s="82"/>
      <c r="E12" s="84"/>
      <c r="G12" s="95"/>
      <c r="I12" s="96" t="s">
        <v>76</v>
      </c>
      <c r="J12" s="153">
        <v>0</v>
      </c>
      <c r="M12" s="97">
        <f>C12+J12/100*C12</f>
        <v>3.7695843059999898</v>
      </c>
      <c r="N12" s="98">
        <f t="shared" si="0"/>
        <v>0</v>
      </c>
    </row>
    <row r="13" spans="2:14" ht="27" customHeight="1" x14ac:dyDescent="0.3">
      <c r="B13" s="344" t="s">
        <v>80</v>
      </c>
      <c r="C13" s="345">
        <f>SUM(C14:C29)</f>
        <v>83.307423955999994</v>
      </c>
      <c r="D13" s="355"/>
      <c r="E13" s="346"/>
      <c r="F13" s="346"/>
      <c r="G13" s="348"/>
      <c r="H13" s="349"/>
      <c r="I13" s="350"/>
      <c r="J13" s="351"/>
      <c r="K13" s="352"/>
      <c r="L13" s="347"/>
      <c r="M13" s="356">
        <f>SUM(M14:M29)</f>
        <v>83.307423955999994</v>
      </c>
      <c r="N13" s="354">
        <f t="shared" si="0"/>
        <v>0</v>
      </c>
    </row>
    <row r="14" spans="2:14" ht="27" customHeight="1" outlineLevel="1" x14ac:dyDescent="0.3">
      <c r="B14" s="93" t="s">
        <v>81</v>
      </c>
      <c r="C14" s="94">
        <v>11.244342142000001</v>
      </c>
      <c r="E14" s="214"/>
      <c r="G14" s="95"/>
      <c r="I14" s="96" t="s">
        <v>76</v>
      </c>
      <c r="J14" s="153">
        <v>0</v>
      </c>
      <c r="M14" s="97">
        <f>C14+J14/100*C14</f>
        <v>11.244342142000001</v>
      </c>
      <c r="N14" s="98">
        <f t="shared" si="0"/>
        <v>0</v>
      </c>
    </row>
    <row r="15" spans="2:14" ht="27" customHeight="1" outlineLevel="1" x14ac:dyDescent="0.3">
      <c r="B15" s="93" t="s">
        <v>82</v>
      </c>
      <c r="C15" s="94">
        <v>0.68830771899999998</v>
      </c>
      <c r="G15" s="95"/>
      <c r="I15" s="96" t="s">
        <v>76</v>
      </c>
      <c r="J15" s="153">
        <v>0</v>
      </c>
      <c r="M15" s="97">
        <f t="shared" ref="M15:M29" si="2">C15+J15/100*C15</f>
        <v>0.68830771899999998</v>
      </c>
      <c r="N15" s="98">
        <f t="shared" si="0"/>
        <v>0</v>
      </c>
    </row>
    <row r="16" spans="2:14" ht="27" customHeight="1" outlineLevel="1" x14ac:dyDescent="0.3">
      <c r="B16" s="93" t="s">
        <v>83</v>
      </c>
      <c r="C16" s="94">
        <v>10.273628356</v>
      </c>
      <c r="G16" s="95"/>
      <c r="I16" s="96" t="s">
        <v>76</v>
      </c>
      <c r="J16" s="153">
        <v>0</v>
      </c>
      <c r="M16" s="97">
        <f t="shared" si="2"/>
        <v>10.273628356</v>
      </c>
      <c r="N16" s="98">
        <f t="shared" si="0"/>
        <v>0</v>
      </c>
    </row>
    <row r="17" spans="2:22" ht="27" customHeight="1" outlineLevel="1" x14ac:dyDescent="0.3">
      <c r="B17" s="93" t="s">
        <v>84</v>
      </c>
      <c r="C17" s="94">
        <v>7.168033608</v>
      </c>
      <c r="G17" s="95"/>
      <c r="I17" s="96" t="s">
        <v>76</v>
      </c>
      <c r="J17" s="153">
        <v>0</v>
      </c>
      <c r="M17" s="97">
        <f t="shared" si="2"/>
        <v>7.168033608</v>
      </c>
      <c r="N17" s="98">
        <f t="shared" si="0"/>
        <v>0</v>
      </c>
    </row>
    <row r="18" spans="2:22" ht="27" customHeight="1" outlineLevel="1" x14ac:dyDescent="0.3">
      <c r="B18" s="93" t="s">
        <v>85</v>
      </c>
      <c r="C18" s="94">
        <v>3.2174137850000002</v>
      </c>
      <c r="G18" s="95"/>
      <c r="I18" s="96" t="s">
        <v>76</v>
      </c>
      <c r="J18" s="153">
        <v>0</v>
      </c>
      <c r="M18" s="97">
        <f t="shared" si="2"/>
        <v>3.2174137850000002</v>
      </c>
      <c r="N18" s="98">
        <f t="shared" si="0"/>
        <v>0</v>
      </c>
    </row>
    <row r="19" spans="2:22" ht="27" customHeight="1" outlineLevel="1" x14ac:dyDescent="0.3">
      <c r="B19" s="93" t="s">
        <v>86</v>
      </c>
      <c r="C19" s="94">
        <v>2.524168601</v>
      </c>
      <c r="D19" s="82"/>
      <c r="G19" s="95"/>
      <c r="I19" s="96" t="s">
        <v>76</v>
      </c>
      <c r="J19" s="153">
        <v>0</v>
      </c>
      <c r="M19" s="97">
        <f t="shared" si="2"/>
        <v>2.524168601</v>
      </c>
      <c r="N19" s="98">
        <f t="shared" si="0"/>
        <v>0</v>
      </c>
    </row>
    <row r="20" spans="2:22" ht="27" customHeight="1" outlineLevel="1" x14ac:dyDescent="0.3">
      <c r="B20" s="93" t="s">
        <v>87</v>
      </c>
      <c r="C20" s="94">
        <v>1.604196803</v>
      </c>
      <c r="G20" s="95"/>
      <c r="I20" s="96" t="s">
        <v>76</v>
      </c>
      <c r="J20" s="153">
        <v>0</v>
      </c>
      <c r="M20" s="97">
        <f t="shared" si="2"/>
        <v>1.604196803</v>
      </c>
      <c r="N20" s="98">
        <f t="shared" si="0"/>
        <v>0</v>
      </c>
    </row>
    <row r="21" spans="2:22" ht="27" customHeight="1" outlineLevel="1" x14ac:dyDescent="0.3">
      <c r="B21" s="93" t="s">
        <v>88</v>
      </c>
      <c r="C21" s="94">
        <v>1.94325134</v>
      </c>
      <c r="G21" s="95"/>
      <c r="I21" s="96" t="s">
        <v>76</v>
      </c>
      <c r="J21" s="153">
        <v>0</v>
      </c>
      <c r="M21" s="97">
        <f t="shared" si="2"/>
        <v>1.94325134</v>
      </c>
      <c r="N21" s="98">
        <f t="shared" si="0"/>
        <v>0</v>
      </c>
    </row>
    <row r="22" spans="2:22" ht="27" customHeight="1" outlineLevel="1" x14ac:dyDescent="0.3">
      <c r="B22" s="93" t="s">
        <v>89</v>
      </c>
      <c r="C22" s="94">
        <v>3.0698442720000001</v>
      </c>
      <c r="G22" s="95"/>
      <c r="I22" s="96" t="s">
        <v>76</v>
      </c>
      <c r="J22" s="153">
        <v>0</v>
      </c>
      <c r="M22" s="97">
        <f t="shared" si="2"/>
        <v>3.0698442720000001</v>
      </c>
      <c r="N22" s="98">
        <f t="shared" si="0"/>
        <v>0</v>
      </c>
    </row>
    <row r="23" spans="2:22" ht="27" customHeight="1" outlineLevel="1" x14ac:dyDescent="0.3">
      <c r="B23" s="93" t="s">
        <v>90</v>
      </c>
      <c r="C23" s="94">
        <v>1.534644906</v>
      </c>
      <c r="G23" s="95"/>
      <c r="I23" s="96" t="s">
        <v>76</v>
      </c>
      <c r="J23" s="153">
        <v>0</v>
      </c>
      <c r="M23" s="97">
        <f t="shared" si="2"/>
        <v>1.534644906</v>
      </c>
      <c r="N23" s="98">
        <f t="shared" si="0"/>
        <v>0</v>
      </c>
    </row>
    <row r="24" spans="2:22" ht="27" customHeight="1" outlineLevel="1" x14ac:dyDescent="0.3">
      <c r="B24" s="93" t="s">
        <v>91</v>
      </c>
      <c r="C24" s="94">
        <v>1.5698430109999999</v>
      </c>
      <c r="G24" s="95"/>
      <c r="I24" s="96" t="s">
        <v>76</v>
      </c>
      <c r="J24" s="153">
        <v>0</v>
      </c>
      <c r="M24" s="97">
        <f t="shared" si="2"/>
        <v>1.5698430109999999</v>
      </c>
      <c r="N24" s="98">
        <f t="shared" si="0"/>
        <v>0</v>
      </c>
    </row>
    <row r="25" spans="2:22" ht="27" customHeight="1" outlineLevel="1" x14ac:dyDescent="0.3">
      <c r="B25" s="93" t="s">
        <v>92</v>
      </c>
      <c r="C25" s="94">
        <v>1.601058442</v>
      </c>
      <c r="G25" s="95"/>
      <c r="I25" s="96" t="s">
        <v>76</v>
      </c>
      <c r="J25" s="153">
        <v>0</v>
      </c>
      <c r="M25" s="97">
        <f t="shared" si="2"/>
        <v>1.601058442</v>
      </c>
      <c r="N25" s="98">
        <f t="shared" si="0"/>
        <v>0</v>
      </c>
    </row>
    <row r="26" spans="2:22" ht="27" customHeight="1" outlineLevel="1" x14ac:dyDescent="0.3">
      <c r="B26" s="93" t="s">
        <v>93</v>
      </c>
      <c r="C26" s="94">
        <v>1.2886726159999999</v>
      </c>
      <c r="G26" s="95"/>
      <c r="I26" s="96" t="s">
        <v>76</v>
      </c>
      <c r="J26" s="153">
        <v>0</v>
      </c>
      <c r="M26" s="97">
        <f t="shared" si="2"/>
        <v>1.2886726159999999</v>
      </c>
      <c r="N26" s="98">
        <f t="shared" si="0"/>
        <v>0</v>
      </c>
    </row>
    <row r="27" spans="2:22" ht="27" customHeight="1" outlineLevel="1" x14ac:dyDescent="0.3">
      <c r="B27" s="93" t="s">
        <v>94</v>
      </c>
      <c r="C27" s="94">
        <v>1.9869491859999999</v>
      </c>
      <c r="G27" s="95"/>
      <c r="I27" s="96" t="s">
        <v>76</v>
      </c>
      <c r="J27" s="153">
        <v>0</v>
      </c>
      <c r="M27" s="97">
        <f t="shared" si="2"/>
        <v>1.9869491859999999</v>
      </c>
      <c r="N27" s="98">
        <f t="shared" si="0"/>
        <v>0</v>
      </c>
    </row>
    <row r="28" spans="2:22" ht="27" customHeight="1" outlineLevel="1" x14ac:dyDescent="0.3">
      <c r="B28" s="93" t="s">
        <v>95</v>
      </c>
      <c r="C28" s="94">
        <v>20.102299036000002</v>
      </c>
      <c r="D28" s="82"/>
      <c r="G28" s="95"/>
      <c r="I28" s="96" t="s">
        <v>76</v>
      </c>
      <c r="J28" s="153">
        <v>0</v>
      </c>
      <c r="M28" s="97">
        <f t="shared" si="2"/>
        <v>20.102299036000002</v>
      </c>
      <c r="N28" s="98">
        <f t="shared" si="0"/>
        <v>0</v>
      </c>
    </row>
    <row r="29" spans="2:22" ht="27" customHeight="1" outlineLevel="1" x14ac:dyDescent="0.3">
      <c r="B29" s="99" t="s">
        <v>96</v>
      </c>
      <c r="C29" s="94">
        <v>13.490770133</v>
      </c>
      <c r="D29" s="215"/>
      <c r="E29" s="101"/>
      <c r="F29" s="100"/>
      <c r="G29" s="102"/>
      <c r="H29" s="103"/>
      <c r="I29" s="104" t="s">
        <v>76</v>
      </c>
      <c r="J29" s="153">
        <v>0</v>
      </c>
      <c r="K29" s="105"/>
      <c r="L29" s="101"/>
      <c r="M29" s="106">
        <f t="shared" si="2"/>
        <v>13.490770133</v>
      </c>
      <c r="N29" s="107">
        <f t="shared" si="0"/>
        <v>0</v>
      </c>
    </row>
    <row r="30" spans="2:22" ht="27" customHeight="1" x14ac:dyDescent="0.3">
      <c r="B30" s="344" t="s">
        <v>97</v>
      </c>
      <c r="C30" s="345">
        <v>909.12131305699995</v>
      </c>
      <c r="D30" s="346"/>
      <c r="E30" s="347"/>
      <c r="F30" s="346"/>
      <c r="G30" s="348"/>
      <c r="H30" s="349"/>
      <c r="I30" s="350"/>
      <c r="J30" s="351"/>
      <c r="K30" s="352"/>
      <c r="L30" s="347"/>
      <c r="M30" s="356">
        <f>SUM(M32:M66)</f>
        <v>909.12131305699995</v>
      </c>
      <c r="N30" s="354">
        <f>M30-C30</f>
        <v>0</v>
      </c>
    </row>
    <row r="31" spans="2:22" ht="27" customHeight="1" outlineLevel="1" x14ac:dyDescent="0.3">
      <c r="B31" s="93" t="s">
        <v>98</v>
      </c>
      <c r="C31" s="108"/>
      <c r="F31" s="213"/>
      <c r="G31" s="95"/>
      <c r="I31" s="96"/>
      <c r="M31" s="97"/>
      <c r="N31" s="98"/>
    </row>
    <row r="32" spans="2:22" ht="27" customHeight="1" outlineLevel="1" x14ac:dyDescent="0.3">
      <c r="B32" s="109" t="s">
        <v>99</v>
      </c>
      <c r="C32" s="94">
        <v>579.91800000000001</v>
      </c>
      <c r="D32" s="87" t="s">
        <v>100</v>
      </c>
      <c r="E32" s="85">
        <v>2371241</v>
      </c>
      <c r="F32" s="84" t="s">
        <v>101</v>
      </c>
      <c r="G32" s="110">
        <f>C32*1000000000/E32/12</f>
        <v>20380.256582945385</v>
      </c>
      <c r="I32" s="111" t="s">
        <v>100</v>
      </c>
      <c r="J32" s="153">
        <v>2371241</v>
      </c>
      <c r="K32" s="84" t="s">
        <v>101</v>
      </c>
      <c r="L32" s="153">
        <v>20380.256582945385</v>
      </c>
      <c r="M32" s="97">
        <f>J32*L32*12/1000000000</f>
        <v>579.91800000000001</v>
      </c>
      <c r="N32" s="98">
        <f t="shared" ref="N32:N39" si="3">M32-C32</f>
        <v>0</v>
      </c>
      <c r="T32" s="86"/>
      <c r="U32" s="85"/>
      <c r="V32" s="85"/>
    </row>
    <row r="33" spans="2:22" ht="27" customHeight="1" outlineLevel="1" x14ac:dyDescent="0.3">
      <c r="B33" s="109" t="s">
        <v>102</v>
      </c>
      <c r="C33" s="94">
        <v>21.785</v>
      </c>
      <c r="D33" s="87" t="s">
        <v>100</v>
      </c>
      <c r="E33" s="85">
        <v>177094</v>
      </c>
      <c r="F33" s="84" t="s">
        <v>101</v>
      </c>
      <c r="G33" s="110">
        <f t="shared" ref="G33:G38" si="4">C33*1000000000/E33/12</f>
        <v>10251.147225014211</v>
      </c>
      <c r="I33" s="111" t="s">
        <v>100</v>
      </c>
      <c r="J33" s="153">
        <v>177094</v>
      </c>
      <c r="K33" s="84" t="s">
        <v>101</v>
      </c>
      <c r="L33" s="153">
        <v>10251.147225014211</v>
      </c>
      <c r="M33" s="97">
        <f t="shared" ref="M33:M38" si="5">J33*L33*12/1000000000</f>
        <v>21.785</v>
      </c>
      <c r="N33" s="98">
        <f t="shared" si="3"/>
        <v>0</v>
      </c>
      <c r="T33" s="86"/>
      <c r="U33" s="85"/>
      <c r="V33" s="85"/>
    </row>
    <row r="34" spans="2:22" ht="27" customHeight="1" outlineLevel="1" x14ac:dyDescent="0.3">
      <c r="B34" s="109" t="s">
        <v>103</v>
      </c>
      <c r="C34" s="94">
        <v>11.311999999999999</v>
      </c>
      <c r="D34" s="87" t="s">
        <v>100</v>
      </c>
      <c r="E34" s="85">
        <v>78203</v>
      </c>
      <c r="F34" s="84" t="s">
        <v>101</v>
      </c>
      <c r="G34" s="110">
        <f t="shared" si="4"/>
        <v>12054.098521369599</v>
      </c>
      <c r="I34" s="111" t="s">
        <v>100</v>
      </c>
      <c r="J34" s="153">
        <v>78203</v>
      </c>
      <c r="K34" s="84" t="s">
        <v>101</v>
      </c>
      <c r="L34" s="153">
        <v>12054.098521369599</v>
      </c>
      <c r="M34" s="97">
        <f t="shared" si="5"/>
        <v>11.311999999999999</v>
      </c>
      <c r="N34" s="98">
        <f t="shared" si="3"/>
        <v>0</v>
      </c>
      <c r="T34" s="86"/>
      <c r="U34" s="85"/>
      <c r="V34" s="85"/>
    </row>
    <row r="35" spans="2:22" ht="27" customHeight="1" outlineLevel="1" x14ac:dyDescent="0.3">
      <c r="B35" s="109" t="s">
        <v>104</v>
      </c>
      <c r="C35" s="94">
        <v>34.331000000000003</v>
      </c>
      <c r="D35" s="87" t="s">
        <v>100</v>
      </c>
      <c r="E35" s="85">
        <v>156409</v>
      </c>
      <c r="F35" s="84" t="s">
        <v>101</v>
      </c>
      <c r="G35" s="110">
        <f t="shared" si="4"/>
        <v>18291.253487118178</v>
      </c>
      <c r="I35" s="111" t="s">
        <v>100</v>
      </c>
      <c r="J35" s="153">
        <v>156409</v>
      </c>
      <c r="K35" s="84" t="s">
        <v>101</v>
      </c>
      <c r="L35" s="153">
        <v>18291.253487118178</v>
      </c>
      <c r="M35" s="97">
        <f t="shared" si="5"/>
        <v>34.331000000000003</v>
      </c>
      <c r="N35" s="98">
        <f t="shared" si="3"/>
        <v>0</v>
      </c>
      <c r="T35" s="86"/>
      <c r="U35" s="85"/>
      <c r="V35" s="85"/>
    </row>
    <row r="36" spans="2:22" ht="27" customHeight="1" outlineLevel="1" x14ac:dyDescent="0.3">
      <c r="B36" s="109" t="s">
        <v>105</v>
      </c>
      <c r="C36" s="94">
        <v>32.216000000000001</v>
      </c>
      <c r="D36" s="87" t="s">
        <v>100</v>
      </c>
      <c r="E36" s="85">
        <v>515949</v>
      </c>
      <c r="F36" s="84" t="s">
        <v>101</v>
      </c>
      <c r="G36" s="110">
        <f t="shared" si="4"/>
        <v>5203.3566625125095</v>
      </c>
      <c r="I36" s="111" t="s">
        <v>100</v>
      </c>
      <c r="J36" s="153">
        <v>515949</v>
      </c>
      <c r="K36" s="84" t="s">
        <v>101</v>
      </c>
      <c r="L36" s="153">
        <v>5203.3566625125095</v>
      </c>
      <c r="M36" s="97">
        <f t="shared" si="5"/>
        <v>32.216000000000001</v>
      </c>
      <c r="N36" s="98">
        <f t="shared" si="3"/>
        <v>0</v>
      </c>
      <c r="T36" s="86"/>
      <c r="U36" s="85"/>
      <c r="V36" s="85"/>
    </row>
    <row r="37" spans="2:22" ht="27" customHeight="1" outlineLevel="1" x14ac:dyDescent="0.3">
      <c r="B37" s="109" t="s">
        <v>106</v>
      </c>
      <c r="C37" s="94">
        <v>4.4349999999999996</v>
      </c>
      <c r="D37" s="87" t="s">
        <v>100</v>
      </c>
      <c r="E37" s="85">
        <v>97639</v>
      </c>
      <c r="F37" s="84" t="s">
        <v>101</v>
      </c>
      <c r="G37" s="110">
        <f t="shared" si="4"/>
        <v>3785.2019514060298</v>
      </c>
      <c r="I37" s="111" t="s">
        <v>100</v>
      </c>
      <c r="J37" s="153">
        <v>97639</v>
      </c>
      <c r="K37" s="84" t="s">
        <v>101</v>
      </c>
      <c r="L37" s="153">
        <v>3785.2019514060298</v>
      </c>
      <c r="M37" s="97">
        <f t="shared" si="5"/>
        <v>4.4349999999999996</v>
      </c>
      <c r="N37" s="98">
        <f t="shared" si="3"/>
        <v>0</v>
      </c>
      <c r="T37" s="86"/>
      <c r="U37" s="85"/>
      <c r="V37" s="85"/>
    </row>
    <row r="38" spans="2:22" ht="27" customHeight="1" outlineLevel="1" x14ac:dyDescent="0.3">
      <c r="B38" s="109" t="s">
        <v>107</v>
      </c>
      <c r="C38" s="94">
        <v>5.6710000000000003</v>
      </c>
      <c r="D38" s="87" t="s">
        <v>100</v>
      </c>
      <c r="E38" s="85">
        <v>39928</v>
      </c>
      <c r="F38" s="84" t="s">
        <v>101</v>
      </c>
      <c r="G38" s="110">
        <f t="shared" si="4"/>
        <v>11835.887931610232</v>
      </c>
      <c r="I38" s="111" t="s">
        <v>100</v>
      </c>
      <c r="J38" s="153">
        <v>39928</v>
      </c>
      <c r="K38" s="84" t="s">
        <v>101</v>
      </c>
      <c r="L38" s="153">
        <v>11835.887931610232</v>
      </c>
      <c r="M38" s="97">
        <f t="shared" si="5"/>
        <v>5.6710000000000003</v>
      </c>
      <c r="N38" s="98">
        <f t="shared" si="3"/>
        <v>0</v>
      </c>
      <c r="T38" s="86"/>
      <c r="U38" s="85"/>
      <c r="V38" s="85"/>
    </row>
    <row r="39" spans="2:22" ht="27" customHeight="1" outlineLevel="1" x14ac:dyDescent="0.3">
      <c r="B39" s="109" t="s">
        <v>108</v>
      </c>
      <c r="C39" s="94">
        <v>2E-3</v>
      </c>
      <c r="G39" s="95"/>
      <c r="I39" s="96" t="s">
        <v>76</v>
      </c>
      <c r="J39" s="153">
        <v>0</v>
      </c>
      <c r="M39" s="97">
        <f>C39+J39/100*C39</f>
        <v>2E-3</v>
      </c>
      <c r="N39" s="98">
        <f t="shared" si="3"/>
        <v>0</v>
      </c>
    </row>
    <row r="40" spans="2:22" ht="27" customHeight="1" outlineLevel="1" x14ac:dyDescent="0.3">
      <c r="B40" s="93" t="s">
        <v>109</v>
      </c>
      <c r="C40" s="94"/>
      <c r="D40" s="83"/>
      <c r="G40" s="95"/>
      <c r="I40" s="96"/>
      <c r="M40" s="97"/>
      <c r="N40" s="98"/>
    </row>
    <row r="41" spans="2:22" ht="27" customHeight="1" outlineLevel="1" x14ac:dyDescent="0.3">
      <c r="B41" s="109" t="s">
        <v>110</v>
      </c>
      <c r="C41" s="94">
        <v>35.909999999999997</v>
      </c>
      <c r="G41" s="95"/>
      <c r="I41" s="96" t="s">
        <v>76</v>
      </c>
      <c r="J41" s="153">
        <v>0</v>
      </c>
      <c r="M41" s="97">
        <f>C41+J41/100*C41</f>
        <v>35.909999999999997</v>
      </c>
      <c r="N41" s="98">
        <f>M41-C41</f>
        <v>0</v>
      </c>
    </row>
    <row r="42" spans="2:22" ht="27" customHeight="1" outlineLevel="1" x14ac:dyDescent="0.3">
      <c r="B42" s="109" t="s">
        <v>111</v>
      </c>
      <c r="C42" s="94">
        <v>2.8</v>
      </c>
      <c r="G42" s="95"/>
      <c r="I42" s="96" t="s">
        <v>76</v>
      </c>
      <c r="J42" s="153">
        <v>0</v>
      </c>
      <c r="M42" s="97">
        <f>C42+J42/100*C42</f>
        <v>2.8</v>
      </c>
      <c r="N42" s="98">
        <f>M42-C42</f>
        <v>0</v>
      </c>
    </row>
    <row r="43" spans="2:22" ht="27" customHeight="1" outlineLevel="1" x14ac:dyDescent="0.3">
      <c r="B43" s="109" t="s">
        <v>112</v>
      </c>
      <c r="C43" s="94">
        <v>10.9</v>
      </c>
      <c r="G43" s="95"/>
      <c r="I43" s="96" t="s">
        <v>76</v>
      </c>
      <c r="J43" s="153">
        <v>0</v>
      </c>
      <c r="M43" s="97">
        <f>C43+J43/100*C43</f>
        <v>10.9</v>
      </c>
      <c r="N43" s="98">
        <f>M43-C43</f>
        <v>0</v>
      </c>
    </row>
    <row r="44" spans="2:22" ht="27" customHeight="1" outlineLevel="1" x14ac:dyDescent="0.3">
      <c r="B44" s="109" t="s">
        <v>113</v>
      </c>
      <c r="C44" s="94">
        <v>0.89</v>
      </c>
      <c r="G44" s="95"/>
      <c r="I44" s="96" t="s">
        <v>76</v>
      </c>
      <c r="J44" s="153">
        <v>0</v>
      </c>
      <c r="M44" s="97">
        <f>C44+J44/100*C44</f>
        <v>0.89</v>
      </c>
      <c r="N44" s="98">
        <f>M44-C44</f>
        <v>0</v>
      </c>
    </row>
    <row r="45" spans="2:22" ht="27" customHeight="1" outlineLevel="1" x14ac:dyDescent="0.3">
      <c r="B45" s="93" t="s">
        <v>114</v>
      </c>
      <c r="C45" s="94"/>
      <c r="G45" s="95"/>
      <c r="I45" s="96"/>
      <c r="M45" s="97"/>
      <c r="N45" s="98"/>
    </row>
    <row r="46" spans="2:22" ht="27" customHeight="1" outlineLevel="1" x14ac:dyDescent="0.3">
      <c r="B46" s="112" t="s">
        <v>115</v>
      </c>
      <c r="C46" s="94">
        <v>6</v>
      </c>
      <c r="D46" s="82"/>
      <c r="G46" s="95"/>
      <c r="I46" s="96" t="s">
        <v>76</v>
      </c>
      <c r="J46" s="153">
        <v>0</v>
      </c>
      <c r="M46" s="97">
        <f>C46+J46/100*C46</f>
        <v>6</v>
      </c>
      <c r="N46" s="98">
        <f>M46-C46</f>
        <v>0</v>
      </c>
    </row>
    <row r="47" spans="2:22" ht="27" customHeight="1" outlineLevel="1" x14ac:dyDescent="0.3">
      <c r="B47" s="112" t="s">
        <v>116</v>
      </c>
      <c r="C47" s="94">
        <v>34.369396709999997</v>
      </c>
      <c r="D47" s="84" t="s">
        <v>117</v>
      </c>
      <c r="E47" s="85">
        <v>350000</v>
      </c>
      <c r="G47" s="95"/>
      <c r="I47" s="96" t="s">
        <v>117</v>
      </c>
      <c r="J47" s="153">
        <v>350000</v>
      </c>
      <c r="M47" s="97">
        <f>J47/E47*C47</f>
        <v>34.369396709999997</v>
      </c>
      <c r="N47" s="98">
        <f>M47-C47</f>
        <v>0</v>
      </c>
    </row>
    <row r="48" spans="2:22" ht="27" customHeight="1" outlineLevel="1" x14ac:dyDescent="0.3">
      <c r="B48" s="112" t="s">
        <v>118</v>
      </c>
      <c r="C48" s="94">
        <v>7</v>
      </c>
      <c r="G48" s="95"/>
      <c r="I48" s="96" t="s">
        <v>76</v>
      </c>
      <c r="J48" s="153">
        <v>0</v>
      </c>
      <c r="M48" s="97">
        <f>C48+J48/100*C48</f>
        <v>7</v>
      </c>
      <c r="N48" s="98">
        <f>M48-C48</f>
        <v>0</v>
      </c>
    </row>
    <row r="49" spans="2:14" ht="27" customHeight="1" outlineLevel="1" x14ac:dyDescent="0.3">
      <c r="B49" s="112" t="s">
        <v>119</v>
      </c>
      <c r="C49" s="94">
        <v>13.791</v>
      </c>
      <c r="G49" s="95"/>
      <c r="I49" s="96" t="s">
        <v>76</v>
      </c>
      <c r="J49" s="153">
        <v>0</v>
      </c>
      <c r="M49" s="97">
        <f>C49+J49/100*C49</f>
        <v>13.791</v>
      </c>
      <c r="N49" s="98">
        <f>M49-C49</f>
        <v>0</v>
      </c>
    </row>
    <row r="50" spans="2:14" ht="27" customHeight="1" outlineLevel="1" x14ac:dyDescent="0.3">
      <c r="B50" s="112" t="s">
        <v>120</v>
      </c>
      <c r="C50" s="94">
        <v>0.20899999999999999</v>
      </c>
      <c r="G50" s="95"/>
      <c r="I50" s="96" t="s">
        <v>76</v>
      </c>
      <c r="J50" s="153">
        <v>0</v>
      </c>
      <c r="M50" s="97">
        <f>C50+J50/100*C50</f>
        <v>0.20899999999999999</v>
      </c>
      <c r="N50" s="98">
        <f>M50-C50</f>
        <v>0</v>
      </c>
    </row>
    <row r="51" spans="2:14" ht="27" customHeight="1" outlineLevel="1" x14ac:dyDescent="0.3">
      <c r="B51" s="93" t="s">
        <v>121</v>
      </c>
      <c r="C51" s="94"/>
      <c r="G51" s="95"/>
      <c r="I51" s="96"/>
      <c r="M51" s="97"/>
      <c r="N51" s="98"/>
    </row>
    <row r="52" spans="2:14" ht="27" customHeight="1" outlineLevel="1" x14ac:dyDescent="0.3">
      <c r="B52" s="109" t="s">
        <v>122</v>
      </c>
      <c r="C52" s="94">
        <v>4</v>
      </c>
      <c r="G52" s="95"/>
      <c r="I52" s="96" t="s">
        <v>76</v>
      </c>
      <c r="J52" s="153">
        <v>0</v>
      </c>
      <c r="M52" s="97">
        <f>C52+J52/100*C52</f>
        <v>4</v>
      </c>
      <c r="N52" s="98">
        <f>M52-C52</f>
        <v>0</v>
      </c>
    </row>
    <row r="53" spans="2:14" ht="27" customHeight="1" outlineLevel="1" x14ac:dyDescent="0.3">
      <c r="B53" s="109" t="s">
        <v>123</v>
      </c>
      <c r="C53" s="94">
        <v>1.4</v>
      </c>
      <c r="G53" s="95"/>
      <c r="I53" s="96" t="s">
        <v>76</v>
      </c>
      <c r="J53" s="153">
        <v>0</v>
      </c>
      <c r="M53" s="97">
        <f>C53+J53/100*C53</f>
        <v>1.4</v>
      </c>
      <c r="N53" s="98">
        <f>M53-C53</f>
        <v>0</v>
      </c>
    </row>
    <row r="54" spans="2:14" ht="27" customHeight="1" outlineLevel="1" x14ac:dyDescent="0.3">
      <c r="B54" s="109" t="s">
        <v>124</v>
      </c>
      <c r="C54" s="94">
        <v>2.1</v>
      </c>
      <c r="G54" s="95"/>
      <c r="I54" s="96" t="s">
        <v>76</v>
      </c>
      <c r="J54" s="153">
        <v>0</v>
      </c>
      <c r="M54" s="97">
        <f>C54+J54/100*C54</f>
        <v>2.1</v>
      </c>
      <c r="N54" s="98">
        <f>M54-C54</f>
        <v>0</v>
      </c>
    </row>
    <row r="55" spans="2:14" ht="27" customHeight="1" outlineLevel="1" x14ac:dyDescent="0.3">
      <c r="B55" s="93" t="s">
        <v>125</v>
      </c>
      <c r="C55" s="94"/>
      <c r="G55" s="95"/>
      <c r="I55" s="96"/>
      <c r="M55" s="97"/>
      <c r="N55" s="98"/>
    </row>
    <row r="56" spans="2:14" ht="27" customHeight="1" outlineLevel="1" x14ac:dyDescent="0.3">
      <c r="B56" s="109" t="s">
        <v>126</v>
      </c>
      <c r="C56" s="94">
        <v>3.1</v>
      </c>
      <c r="G56" s="95"/>
      <c r="I56" s="96" t="s">
        <v>76</v>
      </c>
      <c r="J56" s="153">
        <v>0</v>
      </c>
      <c r="M56" s="97">
        <f t="shared" ref="M56:M63" si="6">C56+J56/100*C56</f>
        <v>3.1</v>
      </c>
      <c r="N56" s="98">
        <f t="shared" ref="N56:N63" si="7">M56-C56</f>
        <v>0</v>
      </c>
    </row>
    <row r="57" spans="2:14" ht="27" customHeight="1" outlineLevel="1" x14ac:dyDescent="0.3">
      <c r="B57" s="109" t="s">
        <v>127</v>
      </c>
      <c r="C57" s="94">
        <v>1.1000000000000001</v>
      </c>
      <c r="G57" s="95"/>
      <c r="I57" s="96" t="s">
        <v>76</v>
      </c>
      <c r="J57" s="153">
        <v>0</v>
      </c>
      <c r="M57" s="97">
        <f t="shared" si="6"/>
        <v>1.1000000000000001</v>
      </c>
      <c r="N57" s="98">
        <f t="shared" si="7"/>
        <v>0</v>
      </c>
    </row>
    <row r="58" spans="2:14" ht="27" customHeight="1" outlineLevel="1" x14ac:dyDescent="0.3">
      <c r="B58" s="109" t="s">
        <v>128</v>
      </c>
      <c r="C58" s="94">
        <v>38.015482820000003</v>
      </c>
      <c r="G58" s="95"/>
      <c r="I58" s="96" t="s">
        <v>76</v>
      </c>
      <c r="J58" s="153">
        <v>0</v>
      </c>
      <c r="M58" s="97">
        <f t="shared" si="6"/>
        <v>38.015482820000003</v>
      </c>
      <c r="N58" s="98">
        <f t="shared" si="7"/>
        <v>0</v>
      </c>
    </row>
    <row r="59" spans="2:14" ht="27" customHeight="1" outlineLevel="1" x14ac:dyDescent="0.3">
      <c r="B59" s="109" t="s">
        <v>129</v>
      </c>
      <c r="C59" s="94">
        <v>0.25</v>
      </c>
      <c r="G59" s="95"/>
      <c r="I59" s="96" t="s">
        <v>76</v>
      </c>
      <c r="J59" s="153">
        <v>0</v>
      </c>
      <c r="M59" s="97">
        <f t="shared" si="6"/>
        <v>0.25</v>
      </c>
      <c r="N59" s="98">
        <f t="shared" si="7"/>
        <v>0</v>
      </c>
    </row>
    <row r="60" spans="2:14" ht="27" customHeight="1" outlineLevel="1" x14ac:dyDescent="0.3">
      <c r="B60" s="109" t="s">
        <v>130</v>
      </c>
      <c r="C60" s="94">
        <v>0.46150000000000002</v>
      </c>
      <c r="D60" s="82"/>
      <c r="G60" s="95"/>
      <c r="I60" s="96" t="s">
        <v>76</v>
      </c>
      <c r="J60" s="153">
        <v>0</v>
      </c>
      <c r="M60" s="97">
        <f t="shared" si="6"/>
        <v>0.46150000000000002</v>
      </c>
      <c r="N60" s="98">
        <f t="shared" si="7"/>
        <v>0</v>
      </c>
    </row>
    <row r="61" spans="2:14" ht="27" customHeight="1" outlineLevel="1" x14ac:dyDescent="0.3">
      <c r="B61" s="109" t="s">
        <v>131</v>
      </c>
      <c r="C61" s="94">
        <v>10.099</v>
      </c>
      <c r="G61" s="95"/>
      <c r="I61" s="96" t="s">
        <v>76</v>
      </c>
      <c r="J61" s="153">
        <v>0</v>
      </c>
      <c r="M61" s="97">
        <f t="shared" si="6"/>
        <v>10.099</v>
      </c>
      <c r="N61" s="98">
        <f t="shared" si="7"/>
        <v>0</v>
      </c>
    </row>
    <row r="62" spans="2:14" ht="27" customHeight="1" outlineLevel="1" x14ac:dyDescent="0.3">
      <c r="B62" s="109" t="s">
        <v>186</v>
      </c>
      <c r="C62" s="94">
        <v>1.7300104999999999</v>
      </c>
      <c r="D62" s="82"/>
      <c r="G62" s="95"/>
      <c r="I62" s="96" t="s">
        <v>76</v>
      </c>
      <c r="J62" s="153">
        <v>0</v>
      </c>
      <c r="M62" s="97">
        <f t="shared" si="6"/>
        <v>1.7300104999999999</v>
      </c>
      <c r="N62" s="98">
        <f t="shared" si="7"/>
        <v>0</v>
      </c>
    </row>
    <row r="63" spans="2:14" ht="27" customHeight="1" outlineLevel="1" x14ac:dyDescent="0.3">
      <c r="B63" s="109" t="s">
        <v>132</v>
      </c>
      <c r="C63" s="94">
        <v>13.065197593000001</v>
      </c>
      <c r="D63" s="82"/>
      <c r="G63" s="95"/>
      <c r="I63" s="96" t="s">
        <v>76</v>
      </c>
      <c r="J63" s="153">
        <v>0</v>
      </c>
      <c r="M63" s="97">
        <f t="shared" si="6"/>
        <v>13.065197593000001</v>
      </c>
      <c r="N63" s="98">
        <f t="shared" si="7"/>
        <v>0</v>
      </c>
    </row>
    <row r="64" spans="2:14" ht="27" customHeight="1" outlineLevel="1" x14ac:dyDescent="0.3">
      <c r="B64" s="93" t="s">
        <v>133</v>
      </c>
      <c r="C64" s="94"/>
      <c r="G64" s="95"/>
      <c r="I64" s="96"/>
      <c r="M64" s="97"/>
      <c r="N64" s="98"/>
    </row>
    <row r="65" spans="2:14" ht="27" customHeight="1" outlineLevel="1" x14ac:dyDescent="0.3">
      <c r="B65" s="109" t="s">
        <v>244</v>
      </c>
      <c r="C65" s="94">
        <v>12.2</v>
      </c>
      <c r="D65" s="82"/>
      <c r="G65" s="95"/>
      <c r="I65" s="96" t="s">
        <v>76</v>
      </c>
      <c r="J65" s="153">
        <v>0</v>
      </c>
      <c r="M65" s="97">
        <f>C65+J65/100*C65</f>
        <v>12.2</v>
      </c>
      <c r="N65" s="98">
        <f>M65-C65</f>
        <v>0</v>
      </c>
    </row>
    <row r="66" spans="2:14" ht="27" customHeight="1" outlineLevel="1" x14ac:dyDescent="0.3">
      <c r="B66" s="113" t="s">
        <v>187</v>
      </c>
      <c r="C66" s="227">
        <f>C30-SUM(C32:C65)</f>
        <v>20.060725433999892</v>
      </c>
      <c r="D66" s="215"/>
      <c r="E66" s="101"/>
      <c r="F66" s="100"/>
      <c r="G66" s="102"/>
      <c r="H66" s="103"/>
      <c r="I66" s="104" t="s">
        <v>76</v>
      </c>
      <c r="J66" s="153">
        <v>0</v>
      </c>
      <c r="K66" s="105"/>
      <c r="L66" s="101"/>
      <c r="M66" s="106">
        <f>C66+J66/100*C66</f>
        <v>20.060725433999892</v>
      </c>
      <c r="N66" s="107">
        <f>M66-C66</f>
        <v>0</v>
      </c>
    </row>
    <row r="67" spans="2:14" ht="27" customHeight="1" x14ac:dyDescent="0.3">
      <c r="B67" s="344" t="s">
        <v>134</v>
      </c>
      <c r="C67" s="345">
        <f>SUM(C68:C100)</f>
        <v>725.45366017499975</v>
      </c>
      <c r="E67" s="83"/>
      <c r="F67" s="346"/>
      <c r="G67" s="348"/>
      <c r="H67" s="349"/>
      <c r="I67" s="350"/>
      <c r="J67" s="351"/>
      <c r="K67" s="352"/>
      <c r="L67" s="347"/>
      <c r="M67" s="356">
        <f>SUM(M68:M100)</f>
        <v>725.45508763657483</v>
      </c>
      <c r="N67" s="354">
        <f>M67-C67</f>
        <v>1.4274615750764497E-3</v>
      </c>
    </row>
    <row r="68" spans="2:14" ht="27" customHeight="1" outlineLevel="1" x14ac:dyDescent="0.3">
      <c r="B68" s="93" t="s">
        <v>188</v>
      </c>
      <c r="C68" s="94"/>
      <c r="G68" s="95"/>
      <c r="I68" s="96"/>
      <c r="M68" s="97"/>
      <c r="N68" s="98"/>
    </row>
    <row r="69" spans="2:14" ht="27" customHeight="1" outlineLevel="1" x14ac:dyDescent="0.3">
      <c r="B69" s="216" t="s">
        <v>162</v>
      </c>
      <c r="C69" s="94">
        <v>8.3625211470000007</v>
      </c>
      <c r="G69" s="95"/>
      <c r="I69" s="96" t="s">
        <v>76</v>
      </c>
      <c r="J69" s="153">
        <v>0</v>
      </c>
      <c r="M69" s="97">
        <f t="shared" ref="M69:M75" si="8">C69+J69/100*C69</f>
        <v>8.3625211470000007</v>
      </c>
      <c r="N69" s="98">
        <f t="shared" ref="N69:N75" si="9">M69-C69</f>
        <v>0</v>
      </c>
    </row>
    <row r="70" spans="2:14" ht="27" customHeight="1" outlineLevel="1" x14ac:dyDescent="0.3">
      <c r="B70" s="216" t="s">
        <v>135</v>
      </c>
      <c r="C70" s="94">
        <v>2.1836583329999999</v>
      </c>
      <c r="E70" s="217"/>
      <c r="G70" s="95"/>
      <c r="I70" s="96" t="s">
        <v>76</v>
      </c>
      <c r="J70" s="153">
        <v>0</v>
      </c>
      <c r="M70" s="97">
        <f t="shared" si="8"/>
        <v>2.1836583329999999</v>
      </c>
      <c r="N70" s="98">
        <f t="shared" si="9"/>
        <v>0</v>
      </c>
    </row>
    <row r="71" spans="2:14" ht="27" customHeight="1" outlineLevel="1" x14ac:dyDescent="0.3">
      <c r="B71" s="216" t="s">
        <v>136</v>
      </c>
      <c r="C71" s="94">
        <v>3.225527751</v>
      </c>
      <c r="G71" s="95"/>
      <c r="I71" s="96" t="s">
        <v>76</v>
      </c>
      <c r="J71" s="153">
        <v>0</v>
      </c>
      <c r="M71" s="97">
        <f t="shared" si="8"/>
        <v>3.225527751</v>
      </c>
      <c r="N71" s="98">
        <f t="shared" si="9"/>
        <v>0</v>
      </c>
    </row>
    <row r="72" spans="2:14" ht="27" customHeight="1" outlineLevel="1" x14ac:dyDescent="0.3">
      <c r="B72" s="216" t="s">
        <v>137</v>
      </c>
      <c r="C72" s="94">
        <v>11.473331489</v>
      </c>
      <c r="G72" s="95"/>
      <c r="I72" s="96" t="s">
        <v>76</v>
      </c>
      <c r="J72" s="153">
        <v>0</v>
      </c>
      <c r="M72" s="97">
        <f t="shared" si="8"/>
        <v>11.473331489</v>
      </c>
      <c r="N72" s="98">
        <f t="shared" si="9"/>
        <v>0</v>
      </c>
    </row>
    <row r="73" spans="2:14" ht="27" customHeight="1" outlineLevel="1" x14ac:dyDescent="0.3">
      <c r="B73" s="216" t="s">
        <v>245</v>
      </c>
      <c r="C73" s="94">
        <v>27.193624937999999</v>
      </c>
      <c r="G73" s="95"/>
      <c r="I73" s="96" t="s">
        <v>76</v>
      </c>
      <c r="J73" s="153">
        <v>0</v>
      </c>
      <c r="M73" s="97">
        <f t="shared" si="8"/>
        <v>27.193624937999999</v>
      </c>
      <c r="N73" s="98">
        <f t="shared" si="9"/>
        <v>0</v>
      </c>
    </row>
    <row r="74" spans="2:14" ht="27" customHeight="1" outlineLevel="1" x14ac:dyDescent="0.3">
      <c r="B74" s="216" t="s">
        <v>138</v>
      </c>
      <c r="C74" s="94">
        <v>3.4726349089999999</v>
      </c>
      <c r="G74" s="95"/>
      <c r="I74" s="96" t="s">
        <v>76</v>
      </c>
      <c r="J74" s="153">
        <v>0</v>
      </c>
      <c r="M74" s="97">
        <f t="shared" si="8"/>
        <v>3.4726349089999999</v>
      </c>
      <c r="N74" s="98">
        <f t="shared" si="9"/>
        <v>0</v>
      </c>
    </row>
    <row r="75" spans="2:14" ht="27" customHeight="1" outlineLevel="1" x14ac:dyDescent="0.3">
      <c r="B75" s="216" t="s">
        <v>77</v>
      </c>
      <c r="C75" s="94">
        <v>1.4191779609999999</v>
      </c>
      <c r="G75" s="95"/>
      <c r="I75" s="96" t="s">
        <v>76</v>
      </c>
      <c r="J75" s="153">
        <v>0</v>
      </c>
      <c r="M75" s="97">
        <f t="shared" si="8"/>
        <v>1.4191779609999999</v>
      </c>
      <c r="N75" s="98">
        <f t="shared" si="9"/>
        <v>0</v>
      </c>
    </row>
    <row r="76" spans="2:14" ht="27" customHeight="1" outlineLevel="1" x14ac:dyDescent="0.3">
      <c r="B76" s="93" t="s">
        <v>189</v>
      </c>
      <c r="C76" s="94"/>
      <c r="G76" s="95"/>
      <c r="I76" s="96"/>
      <c r="M76" s="97"/>
      <c r="N76" s="98"/>
    </row>
    <row r="77" spans="2:14" ht="27" customHeight="1" outlineLevel="1" x14ac:dyDescent="0.3">
      <c r="B77" s="216" t="s">
        <v>139</v>
      </c>
      <c r="C77" s="94">
        <v>1.6996851500000001</v>
      </c>
      <c r="D77" s="218"/>
      <c r="G77" s="95"/>
      <c r="I77" s="96" t="s">
        <v>76</v>
      </c>
      <c r="J77" s="153">
        <v>0</v>
      </c>
      <c r="M77" s="97">
        <f t="shared" ref="M77:M83" si="10">C77+J77/100*C77</f>
        <v>1.6996851500000001</v>
      </c>
      <c r="N77" s="98">
        <f t="shared" ref="N77:N103" si="11">M77-C77</f>
        <v>0</v>
      </c>
    </row>
    <row r="78" spans="2:14" ht="27" customHeight="1" outlineLevel="1" x14ac:dyDescent="0.3">
      <c r="B78" s="216" t="s">
        <v>137</v>
      </c>
      <c r="C78" s="94">
        <v>0.9</v>
      </c>
      <c r="D78" s="82"/>
      <c r="G78" s="95"/>
      <c r="I78" s="96" t="s">
        <v>76</v>
      </c>
      <c r="J78" s="153">
        <v>0</v>
      </c>
      <c r="M78" s="97">
        <f t="shared" si="10"/>
        <v>0.9</v>
      </c>
      <c r="N78" s="98">
        <f t="shared" si="11"/>
        <v>0</v>
      </c>
    </row>
    <row r="79" spans="2:14" ht="27" customHeight="1" outlineLevel="1" x14ac:dyDescent="0.3">
      <c r="B79" s="216" t="s">
        <v>140</v>
      </c>
      <c r="C79" s="94">
        <v>5.9010845160000001</v>
      </c>
      <c r="G79" s="95"/>
      <c r="I79" s="96" t="s">
        <v>76</v>
      </c>
      <c r="J79" s="153">
        <v>0</v>
      </c>
      <c r="M79" s="97">
        <f t="shared" si="10"/>
        <v>5.9010845160000001</v>
      </c>
      <c r="N79" s="98">
        <f t="shared" si="11"/>
        <v>0</v>
      </c>
    </row>
    <row r="80" spans="2:14" ht="27" customHeight="1" outlineLevel="1" x14ac:dyDescent="0.3">
      <c r="B80" s="216" t="s">
        <v>141</v>
      </c>
      <c r="C80" s="94">
        <v>5.9481562610000003</v>
      </c>
      <c r="G80" s="95"/>
      <c r="I80" s="96" t="s">
        <v>76</v>
      </c>
      <c r="J80" s="153">
        <v>0</v>
      </c>
      <c r="M80" s="97">
        <f t="shared" si="10"/>
        <v>5.9481562610000003</v>
      </c>
      <c r="N80" s="98">
        <f t="shared" si="11"/>
        <v>0</v>
      </c>
    </row>
    <row r="81" spans="2:14" ht="27" customHeight="1" outlineLevel="1" x14ac:dyDescent="0.3">
      <c r="B81" s="216" t="s">
        <v>142</v>
      </c>
      <c r="C81" s="94">
        <v>3.0709980130000001</v>
      </c>
      <c r="G81" s="95"/>
      <c r="I81" s="96" t="s">
        <v>76</v>
      </c>
      <c r="J81" s="153">
        <v>0</v>
      </c>
      <c r="M81" s="97">
        <f t="shared" si="10"/>
        <v>3.0709980130000001</v>
      </c>
      <c r="N81" s="98">
        <f t="shared" si="11"/>
        <v>0</v>
      </c>
    </row>
    <row r="82" spans="2:14" ht="27" customHeight="1" outlineLevel="1" x14ac:dyDescent="0.3">
      <c r="B82" s="216" t="s">
        <v>77</v>
      </c>
      <c r="C82" s="94">
        <v>2.210011154</v>
      </c>
      <c r="F82" s="219"/>
      <c r="G82" s="95"/>
      <c r="I82" s="96" t="s">
        <v>76</v>
      </c>
      <c r="J82" s="153">
        <v>0</v>
      </c>
      <c r="M82" s="97">
        <f t="shared" si="10"/>
        <v>2.210011154</v>
      </c>
      <c r="N82" s="98">
        <f t="shared" si="11"/>
        <v>0</v>
      </c>
    </row>
    <row r="83" spans="2:14" ht="27" customHeight="1" outlineLevel="1" x14ac:dyDescent="0.3">
      <c r="B83" s="93" t="s">
        <v>246</v>
      </c>
      <c r="C83" s="94">
        <v>73.208657873999996</v>
      </c>
      <c r="D83" s="82"/>
      <c r="G83" s="95"/>
      <c r="I83" s="96" t="s">
        <v>76</v>
      </c>
      <c r="J83" s="153">
        <v>0</v>
      </c>
      <c r="M83" s="97">
        <f t="shared" si="10"/>
        <v>73.208657873999996</v>
      </c>
      <c r="N83" s="98">
        <f t="shared" si="11"/>
        <v>0</v>
      </c>
    </row>
    <row r="84" spans="2:14" ht="27" customHeight="1" outlineLevel="1" x14ac:dyDescent="0.3">
      <c r="B84" s="93" t="s">
        <v>190</v>
      </c>
      <c r="C84" s="94">
        <v>151.017095246</v>
      </c>
      <c r="D84" s="84" t="s">
        <v>143</v>
      </c>
      <c r="E84" s="85">
        <f>C84*1000000000/(G84*12)</f>
        <v>6035855.1257394087</v>
      </c>
      <c r="F84" s="84" t="s">
        <v>144</v>
      </c>
      <c r="G84" s="95">
        <v>2085</v>
      </c>
      <c r="I84" s="96" t="s">
        <v>143</v>
      </c>
      <c r="J84" s="153">
        <v>6035855.1257394087</v>
      </c>
      <c r="K84" s="84" t="s">
        <v>144</v>
      </c>
      <c r="L84" s="153">
        <v>2085</v>
      </c>
      <c r="M84" s="97">
        <f>J84*L84*12/1000000000</f>
        <v>151.017095246</v>
      </c>
      <c r="N84" s="98">
        <f t="shared" si="11"/>
        <v>0</v>
      </c>
    </row>
    <row r="85" spans="2:14" ht="27" customHeight="1" outlineLevel="1" x14ac:dyDescent="0.3">
      <c r="B85" s="230" t="s">
        <v>247</v>
      </c>
      <c r="C85" s="94">
        <v>10.0275</v>
      </c>
      <c r="G85" s="95"/>
      <c r="I85" s="96" t="s">
        <v>76</v>
      </c>
      <c r="J85" s="153">
        <v>0</v>
      </c>
      <c r="M85" s="97">
        <f>C85+J85/100*C85</f>
        <v>10.0275</v>
      </c>
      <c r="N85" s="98">
        <f t="shared" si="11"/>
        <v>0</v>
      </c>
    </row>
    <row r="86" spans="2:14" ht="27" customHeight="1" outlineLevel="1" x14ac:dyDescent="0.3">
      <c r="B86" s="93" t="s">
        <v>191</v>
      </c>
      <c r="C86" s="94">
        <f>236.076203165-C87-C88</f>
        <v>35.406246654000022</v>
      </c>
      <c r="D86" s="82"/>
      <c r="E86" s="357"/>
      <c r="G86" s="95"/>
      <c r="I86" s="96" t="s">
        <v>76</v>
      </c>
      <c r="J86" s="153">
        <v>0</v>
      </c>
      <c r="M86" s="97">
        <f>C86+J86/100*C86</f>
        <v>35.406246654000022</v>
      </c>
      <c r="N86" s="98">
        <f t="shared" si="11"/>
        <v>0</v>
      </c>
    </row>
    <row r="87" spans="2:14" ht="27" customHeight="1" outlineLevel="1" x14ac:dyDescent="0.3">
      <c r="B87" s="93" t="s">
        <v>192</v>
      </c>
      <c r="C87" s="94">
        <v>187.87174457399999</v>
      </c>
      <c r="D87" s="84" t="s">
        <v>71</v>
      </c>
      <c r="E87" s="85">
        <v>261175</v>
      </c>
      <c r="F87" s="87" t="s">
        <v>211</v>
      </c>
      <c r="G87" s="95">
        <f>137400001161/E87/12</f>
        <v>43840.337309275397</v>
      </c>
      <c r="I87" s="96" t="s">
        <v>71</v>
      </c>
      <c r="J87" s="153">
        <v>261175</v>
      </c>
      <c r="K87" s="87" t="s">
        <v>211</v>
      </c>
      <c r="L87" s="153">
        <f>137400001161/J87/12</f>
        <v>43840.337309275397</v>
      </c>
      <c r="M87" s="226">
        <f>((J87*L87*12*1.35027831645489)+2344929787)/1000000000</f>
        <v>187.87317203557504</v>
      </c>
      <c r="N87" s="98">
        <f t="shared" si="11"/>
        <v>1.427461575048028E-3</v>
      </c>
    </row>
    <row r="88" spans="2:14" ht="27" customHeight="1" outlineLevel="1" x14ac:dyDescent="0.3">
      <c r="B88" s="93" t="s">
        <v>193</v>
      </c>
      <c r="C88" s="94">
        <v>12.798211937</v>
      </c>
      <c r="D88" s="358"/>
      <c r="G88" s="95"/>
      <c r="I88" s="96" t="s">
        <v>76</v>
      </c>
      <c r="J88" s="153">
        <v>0</v>
      </c>
      <c r="M88" s="97">
        <f t="shared" ref="M88:M100" si="12">C88+J88/100*C88</f>
        <v>12.798211937</v>
      </c>
      <c r="N88" s="98">
        <f t="shared" si="11"/>
        <v>0</v>
      </c>
    </row>
    <row r="89" spans="2:14" ht="27" customHeight="1" outlineLevel="1" x14ac:dyDescent="0.3">
      <c r="B89" s="93" t="s">
        <v>194</v>
      </c>
      <c r="C89" s="94">
        <v>11.8147065</v>
      </c>
      <c r="G89" s="95"/>
      <c r="I89" s="96" t="s">
        <v>76</v>
      </c>
      <c r="J89" s="153">
        <v>0</v>
      </c>
      <c r="M89" s="97">
        <f t="shared" si="12"/>
        <v>11.8147065</v>
      </c>
      <c r="N89" s="98">
        <f t="shared" si="11"/>
        <v>0</v>
      </c>
    </row>
    <row r="90" spans="2:14" ht="27" customHeight="1" outlineLevel="1" x14ac:dyDescent="0.3">
      <c r="B90" s="93" t="s">
        <v>195</v>
      </c>
      <c r="C90" s="94">
        <v>1.9415087</v>
      </c>
      <c r="G90" s="95"/>
      <c r="I90" s="96" t="s">
        <v>76</v>
      </c>
      <c r="J90" s="153">
        <v>0</v>
      </c>
      <c r="M90" s="97">
        <f t="shared" si="12"/>
        <v>1.9415087</v>
      </c>
      <c r="N90" s="98">
        <f t="shared" si="11"/>
        <v>0</v>
      </c>
    </row>
    <row r="91" spans="2:14" ht="27" customHeight="1" outlineLevel="1" x14ac:dyDescent="0.3">
      <c r="B91" s="93" t="s">
        <v>196</v>
      </c>
      <c r="C91" s="94">
        <v>27.791110075999999</v>
      </c>
      <c r="D91" s="82"/>
      <c r="G91" s="95"/>
      <c r="I91" s="96" t="s">
        <v>76</v>
      </c>
      <c r="J91" s="153">
        <v>0</v>
      </c>
      <c r="M91" s="97">
        <f t="shared" si="12"/>
        <v>27.791110075999999</v>
      </c>
      <c r="N91" s="98">
        <f t="shared" si="11"/>
        <v>0</v>
      </c>
    </row>
    <row r="92" spans="2:14" ht="27" customHeight="1" outlineLevel="1" x14ac:dyDescent="0.3">
      <c r="B92" s="93" t="s">
        <v>197</v>
      </c>
      <c r="C92" s="94">
        <v>47.337485522999998</v>
      </c>
      <c r="G92" s="95"/>
      <c r="I92" s="96" t="s">
        <v>76</v>
      </c>
      <c r="J92" s="153">
        <v>0</v>
      </c>
      <c r="M92" s="97">
        <f t="shared" si="12"/>
        <v>47.337485522999998</v>
      </c>
      <c r="N92" s="98">
        <f t="shared" si="11"/>
        <v>0</v>
      </c>
    </row>
    <row r="93" spans="2:14" ht="27" customHeight="1" outlineLevel="1" x14ac:dyDescent="0.3">
      <c r="B93" s="93" t="s">
        <v>198</v>
      </c>
      <c r="C93" s="94">
        <v>10.652682604000001</v>
      </c>
      <c r="G93" s="95"/>
      <c r="I93" s="96" t="s">
        <v>76</v>
      </c>
      <c r="J93" s="153">
        <v>0</v>
      </c>
      <c r="M93" s="97">
        <f t="shared" si="12"/>
        <v>10.652682604000001</v>
      </c>
      <c r="N93" s="98">
        <f t="shared" si="11"/>
        <v>0</v>
      </c>
    </row>
    <row r="94" spans="2:14" ht="27" customHeight="1" outlineLevel="1" x14ac:dyDescent="0.3">
      <c r="B94" s="93" t="s">
        <v>199</v>
      </c>
      <c r="C94" s="94">
        <v>1.1886812470000001</v>
      </c>
      <c r="G94" s="95"/>
      <c r="I94" s="96" t="s">
        <v>76</v>
      </c>
      <c r="J94" s="153">
        <v>0</v>
      </c>
      <c r="M94" s="97">
        <f t="shared" si="12"/>
        <v>1.1886812470000001</v>
      </c>
      <c r="N94" s="98">
        <f t="shared" si="11"/>
        <v>0</v>
      </c>
    </row>
    <row r="95" spans="2:14" ht="27" customHeight="1" outlineLevel="1" x14ac:dyDescent="0.3">
      <c r="B95" s="93" t="s">
        <v>200</v>
      </c>
      <c r="C95" s="94">
        <v>2.6301833800000001</v>
      </c>
      <c r="D95" s="82"/>
      <c r="G95" s="95"/>
      <c r="I95" s="96" t="s">
        <v>76</v>
      </c>
      <c r="J95" s="153">
        <v>0</v>
      </c>
      <c r="M95" s="97">
        <f t="shared" si="12"/>
        <v>2.6301833800000001</v>
      </c>
      <c r="N95" s="98">
        <f t="shared" si="11"/>
        <v>0</v>
      </c>
    </row>
    <row r="96" spans="2:14" ht="27" customHeight="1" outlineLevel="1" x14ac:dyDescent="0.3">
      <c r="B96" s="93" t="s">
        <v>201</v>
      </c>
      <c r="C96" s="94">
        <v>1.906251599</v>
      </c>
      <c r="D96" s="82"/>
      <c r="G96" s="95"/>
      <c r="I96" s="96" t="s">
        <v>76</v>
      </c>
      <c r="J96" s="153">
        <v>0</v>
      </c>
      <c r="M96" s="97">
        <f t="shared" si="12"/>
        <v>1.906251599</v>
      </c>
      <c r="N96" s="98">
        <f t="shared" si="11"/>
        <v>0</v>
      </c>
    </row>
    <row r="97" spans="2:14" ht="27" customHeight="1" outlineLevel="1" x14ac:dyDescent="0.3">
      <c r="B97" s="93" t="s">
        <v>145</v>
      </c>
      <c r="C97" s="94">
        <v>60</v>
      </c>
      <c r="D97" s="82"/>
      <c r="G97" s="95"/>
      <c r="I97" s="96" t="s">
        <v>76</v>
      </c>
      <c r="J97" s="153">
        <v>0</v>
      </c>
      <c r="M97" s="97">
        <f t="shared" si="12"/>
        <v>60</v>
      </c>
      <c r="N97" s="98">
        <f t="shared" si="11"/>
        <v>0</v>
      </c>
    </row>
    <row r="98" spans="2:14" ht="27" customHeight="1" outlineLevel="1" x14ac:dyDescent="0.3">
      <c r="B98" s="93" t="s">
        <v>146</v>
      </c>
      <c r="C98" s="94">
        <v>0.5</v>
      </c>
      <c r="G98" s="95"/>
      <c r="I98" s="96" t="s">
        <v>76</v>
      </c>
      <c r="J98" s="153">
        <v>0</v>
      </c>
      <c r="M98" s="97">
        <f t="shared" si="12"/>
        <v>0.5</v>
      </c>
      <c r="N98" s="98">
        <f t="shared" si="11"/>
        <v>0</v>
      </c>
    </row>
    <row r="99" spans="2:14" ht="27" customHeight="1" outlineLevel="1" x14ac:dyDescent="0.3">
      <c r="B99" s="93" t="s">
        <v>147</v>
      </c>
      <c r="C99" s="94">
        <v>8.0366445839999994</v>
      </c>
      <c r="G99" s="95"/>
      <c r="I99" s="96" t="s">
        <v>76</v>
      </c>
      <c r="J99" s="153">
        <v>0</v>
      </c>
      <c r="M99" s="97">
        <f t="shared" si="12"/>
        <v>8.0366445839999994</v>
      </c>
      <c r="N99" s="98">
        <f t="shared" si="11"/>
        <v>0</v>
      </c>
    </row>
    <row r="100" spans="2:14" ht="27" customHeight="1" outlineLevel="1" x14ac:dyDescent="0.3">
      <c r="B100" s="93" t="s">
        <v>151</v>
      </c>
      <c r="C100" s="94">
        <v>4.264538055</v>
      </c>
      <c r="G100" s="95"/>
      <c r="I100" s="96" t="s">
        <v>76</v>
      </c>
      <c r="J100" s="153">
        <v>0</v>
      </c>
      <c r="M100" s="97">
        <f t="shared" si="12"/>
        <v>4.264538055</v>
      </c>
      <c r="N100" s="98">
        <f t="shared" si="11"/>
        <v>0</v>
      </c>
    </row>
    <row r="101" spans="2:14" ht="27" customHeight="1" x14ac:dyDescent="0.3">
      <c r="B101" s="344" t="s">
        <v>150</v>
      </c>
      <c r="C101" s="345">
        <f>SUM(C102:C103)</f>
        <v>30.063935823000001</v>
      </c>
      <c r="D101" s="346"/>
      <c r="E101" s="347"/>
      <c r="F101" s="346"/>
      <c r="G101" s="348"/>
      <c r="H101" s="349"/>
      <c r="I101" s="350"/>
      <c r="J101" s="351"/>
      <c r="K101" s="352"/>
      <c r="L101" s="347"/>
      <c r="M101" s="356">
        <f>SUM(M102:M103)</f>
        <v>30.063935823000001</v>
      </c>
      <c r="N101" s="354">
        <f t="shared" si="11"/>
        <v>0</v>
      </c>
    </row>
    <row r="102" spans="2:14" ht="27" customHeight="1" outlineLevel="1" x14ac:dyDescent="0.3">
      <c r="B102" s="93" t="s">
        <v>148</v>
      </c>
      <c r="C102" s="94">
        <v>12.3207448</v>
      </c>
      <c r="D102" s="82"/>
      <c r="G102" s="95"/>
      <c r="I102" s="96" t="s">
        <v>76</v>
      </c>
      <c r="J102" s="153">
        <v>0</v>
      </c>
      <c r="M102" s="97">
        <f>C102+J102/100*C102</f>
        <v>12.3207448</v>
      </c>
      <c r="N102" s="98">
        <f t="shared" si="11"/>
        <v>0</v>
      </c>
    </row>
    <row r="103" spans="2:14" ht="27" customHeight="1" outlineLevel="1" x14ac:dyDescent="0.3">
      <c r="B103" s="93" t="s">
        <v>149</v>
      </c>
      <c r="C103" s="94">
        <v>17.743191023000001</v>
      </c>
      <c r="D103" s="82"/>
      <c r="G103" s="95"/>
      <c r="I103" s="96" t="s">
        <v>76</v>
      </c>
      <c r="J103" s="153">
        <v>0</v>
      </c>
      <c r="M103" s="97">
        <f>C103+J103/100*C103</f>
        <v>17.743191023000001</v>
      </c>
      <c r="N103" s="98">
        <f t="shared" si="11"/>
        <v>0</v>
      </c>
    </row>
    <row r="104" spans="2:14" ht="27" customHeight="1" x14ac:dyDescent="0.3">
      <c r="B104" s="344" t="s">
        <v>152</v>
      </c>
      <c r="C104" s="345">
        <f>SUM(C105:C106)</f>
        <v>94.286498621999996</v>
      </c>
      <c r="D104" s="346"/>
      <c r="E104" s="359"/>
      <c r="F104" s="346"/>
      <c r="G104" s="348"/>
      <c r="H104" s="349"/>
      <c r="I104" s="350"/>
      <c r="J104" s="351"/>
      <c r="K104" s="352"/>
      <c r="L104" s="347"/>
      <c r="M104" s="356">
        <f>SUM(M105:M106)</f>
        <v>94.286498621999996</v>
      </c>
      <c r="N104" s="354">
        <f>M104-C104</f>
        <v>0</v>
      </c>
    </row>
    <row r="105" spans="2:14" ht="27" customHeight="1" outlineLevel="1" x14ac:dyDescent="0.3">
      <c r="B105" s="93" t="s">
        <v>153</v>
      </c>
      <c r="C105" s="94">
        <v>92.680356596999999</v>
      </c>
      <c r="G105" s="95"/>
      <c r="I105" s="96" t="s">
        <v>76</v>
      </c>
      <c r="J105" s="153">
        <v>0</v>
      </c>
      <c r="M105" s="97">
        <f>C105+J105/100*C105</f>
        <v>92.680356596999999</v>
      </c>
      <c r="N105" s="98">
        <f>M105-C105</f>
        <v>0</v>
      </c>
    </row>
    <row r="106" spans="2:14" ht="27" customHeight="1" outlineLevel="1" x14ac:dyDescent="0.3">
      <c r="B106" s="99" t="s">
        <v>77</v>
      </c>
      <c r="C106" s="227">
        <v>1.60614202499999</v>
      </c>
      <c r="D106" s="225"/>
      <c r="E106" s="101"/>
      <c r="F106" s="100"/>
      <c r="G106" s="102"/>
      <c r="H106" s="103"/>
      <c r="I106" s="104" t="s">
        <v>76</v>
      </c>
      <c r="J106" s="153">
        <v>0</v>
      </c>
      <c r="K106" s="105"/>
      <c r="L106" s="101"/>
      <c r="M106" s="106">
        <f>C106+J106/100*C106</f>
        <v>1.60614202499999</v>
      </c>
      <c r="N106" s="107">
        <f>M106-C106</f>
        <v>0</v>
      </c>
    </row>
    <row r="107" spans="2:14" ht="27" customHeight="1" x14ac:dyDescent="0.3">
      <c r="B107" s="228" t="s">
        <v>154</v>
      </c>
      <c r="C107" s="360">
        <f>C104+C101+C67+C30+C13+C5</f>
        <v>2007.3949125469999</v>
      </c>
      <c r="D107" s="361"/>
      <c r="E107" s="362"/>
      <c r="F107" s="361"/>
      <c r="G107" s="363"/>
      <c r="H107" s="364"/>
      <c r="I107" s="365"/>
      <c r="J107" s="366"/>
      <c r="K107" s="367"/>
      <c r="L107" s="368"/>
      <c r="M107" s="369">
        <f>M104+M101+M67+M30+M13+M5</f>
        <v>2007.396340008575</v>
      </c>
      <c r="N107" s="116">
        <f>M107-C107</f>
        <v>1.4274615750764497E-3</v>
      </c>
    </row>
    <row r="108" spans="2:14" ht="27" customHeight="1" x14ac:dyDescent="0.3">
      <c r="B108" s="344" t="s">
        <v>155</v>
      </c>
      <c r="C108" s="345">
        <f>SUM(C109:C115)</f>
        <v>45.592919599999995</v>
      </c>
      <c r="D108" s="346"/>
      <c r="E108" s="347"/>
      <c r="F108" s="346"/>
      <c r="G108" s="348"/>
      <c r="H108" s="349"/>
      <c r="I108" s="350"/>
      <c r="J108" s="351"/>
      <c r="K108" s="352"/>
      <c r="L108" s="347"/>
      <c r="M108" s="356">
        <f>SUM(M109:M115)</f>
        <v>45.592919599999995</v>
      </c>
      <c r="N108" s="354">
        <f t="shared" ref="N108:N115" si="13">M108-C108</f>
        <v>0</v>
      </c>
    </row>
    <row r="109" spans="2:14" ht="27" customHeight="1" outlineLevel="1" x14ac:dyDescent="0.3">
      <c r="B109" s="93" t="s">
        <v>156</v>
      </c>
      <c r="C109" s="94">
        <v>2.9737439430000001</v>
      </c>
      <c r="G109" s="95"/>
      <c r="I109" s="96" t="s">
        <v>76</v>
      </c>
      <c r="J109" s="153">
        <v>0</v>
      </c>
      <c r="M109" s="97">
        <f t="shared" ref="M109:M115" si="14">C109+J109/100*C109</f>
        <v>2.9737439430000001</v>
      </c>
      <c r="N109" s="98">
        <f t="shared" si="13"/>
        <v>0</v>
      </c>
    </row>
    <row r="110" spans="2:14" ht="27" customHeight="1" outlineLevel="1" x14ac:dyDescent="0.3">
      <c r="B110" s="93" t="s">
        <v>77</v>
      </c>
      <c r="C110" s="94">
        <v>1.6360570860000001</v>
      </c>
      <c r="G110" s="95"/>
      <c r="I110" s="96" t="s">
        <v>76</v>
      </c>
      <c r="J110" s="153">
        <v>0</v>
      </c>
      <c r="M110" s="97">
        <f t="shared" si="14"/>
        <v>1.6360570860000001</v>
      </c>
      <c r="N110" s="98">
        <f t="shared" si="13"/>
        <v>0</v>
      </c>
    </row>
    <row r="111" spans="2:14" ht="27" customHeight="1" outlineLevel="1" x14ac:dyDescent="0.3">
      <c r="B111" s="93" t="s">
        <v>202</v>
      </c>
      <c r="C111" s="94">
        <v>10.620859984999999</v>
      </c>
      <c r="G111" s="95"/>
      <c r="I111" s="96" t="s">
        <v>76</v>
      </c>
      <c r="J111" s="153">
        <v>0</v>
      </c>
      <c r="M111" s="97">
        <f t="shared" si="14"/>
        <v>10.620859984999999</v>
      </c>
      <c r="N111" s="98">
        <f t="shared" si="13"/>
        <v>0</v>
      </c>
    </row>
    <row r="112" spans="2:14" ht="27" customHeight="1" outlineLevel="1" x14ac:dyDescent="0.3">
      <c r="B112" s="93" t="s">
        <v>157</v>
      </c>
      <c r="C112" s="94">
        <v>23.727733572000002</v>
      </c>
      <c r="G112" s="95"/>
      <c r="I112" s="96" t="s">
        <v>76</v>
      </c>
      <c r="J112" s="153">
        <v>0</v>
      </c>
      <c r="M112" s="97">
        <f t="shared" si="14"/>
        <v>23.727733572000002</v>
      </c>
      <c r="N112" s="98">
        <f t="shared" si="13"/>
        <v>0</v>
      </c>
    </row>
    <row r="113" spans="2:14" ht="27" customHeight="1" outlineLevel="1" x14ac:dyDescent="0.3">
      <c r="B113" s="93" t="s">
        <v>158</v>
      </c>
      <c r="C113" s="94">
        <v>3.9165118250000002</v>
      </c>
      <c r="G113" s="95"/>
      <c r="I113" s="96" t="s">
        <v>76</v>
      </c>
      <c r="J113" s="153">
        <v>0</v>
      </c>
      <c r="M113" s="97">
        <f t="shared" si="14"/>
        <v>3.9165118250000002</v>
      </c>
      <c r="N113" s="98">
        <f>M113-C113</f>
        <v>0</v>
      </c>
    </row>
    <row r="114" spans="2:14" ht="27" customHeight="1" outlineLevel="1" x14ac:dyDescent="0.3">
      <c r="B114" s="93" t="s">
        <v>159</v>
      </c>
      <c r="C114" s="94">
        <v>2.5680131890000002</v>
      </c>
      <c r="G114" s="95"/>
      <c r="I114" s="96" t="s">
        <v>76</v>
      </c>
      <c r="J114" s="153">
        <v>0</v>
      </c>
      <c r="M114" s="97">
        <f t="shared" si="14"/>
        <v>2.5680131890000002</v>
      </c>
      <c r="N114" s="98">
        <f t="shared" si="13"/>
        <v>0</v>
      </c>
    </row>
    <row r="115" spans="2:14" ht="27" customHeight="1" outlineLevel="1" x14ac:dyDescent="0.3">
      <c r="B115" s="99" t="s">
        <v>160</v>
      </c>
      <c r="C115" s="227">
        <v>0.15</v>
      </c>
      <c r="D115" s="100"/>
      <c r="E115" s="101"/>
      <c r="F115" s="100"/>
      <c r="G115" s="102"/>
      <c r="H115" s="103"/>
      <c r="I115" s="104" t="s">
        <v>76</v>
      </c>
      <c r="J115" s="153">
        <v>0</v>
      </c>
      <c r="K115" s="105"/>
      <c r="L115" s="101"/>
      <c r="M115" s="106">
        <f t="shared" si="14"/>
        <v>0.15</v>
      </c>
      <c r="N115" s="107">
        <f t="shared" si="13"/>
        <v>0</v>
      </c>
    </row>
    <row r="116" spans="2:14" ht="27" customHeight="1" x14ac:dyDescent="0.3">
      <c r="B116" s="344" t="s">
        <v>161</v>
      </c>
      <c r="C116" s="345">
        <f>SUM(C117:C128)</f>
        <v>82.327997938999985</v>
      </c>
      <c r="D116" s="346"/>
      <c r="E116" s="347"/>
      <c r="F116" s="346"/>
      <c r="G116" s="348"/>
      <c r="H116" s="349"/>
      <c r="I116" s="350"/>
      <c r="J116" s="351"/>
      <c r="K116" s="352"/>
      <c r="L116" s="347"/>
      <c r="M116" s="356">
        <f>SUM(M117:M128)</f>
        <v>82.327997938999985</v>
      </c>
      <c r="N116" s="354">
        <f>M116-C116</f>
        <v>0</v>
      </c>
    </row>
    <row r="117" spans="2:14" ht="27" customHeight="1" outlineLevel="1" x14ac:dyDescent="0.3">
      <c r="B117" s="93" t="s">
        <v>203</v>
      </c>
      <c r="C117" s="94"/>
      <c r="G117" s="95"/>
      <c r="I117" s="96"/>
      <c r="M117" s="97"/>
      <c r="N117" s="98"/>
    </row>
    <row r="118" spans="2:14" ht="27" customHeight="1" outlineLevel="1" x14ac:dyDescent="0.3">
      <c r="B118" s="109" t="s">
        <v>135</v>
      </c>
      <c r="C118" s="94">
        <v>1.289674</v>
      </c>
      <c r="G118" s="95"/>
      <c r="I118" s="96" t="s">
        <v>76</v>
      </c>
      <c r="J118" s="153">
        <v>0</v>
      </c>
      <c r="M118" s="97">
        <f t="shared" ref="M118:M128" si="15">C118+J118/100*C118</f>
        <v>1.289674</v>
      </c>
      <c r="N118" s="98">
        <f t="shared" ref="N118:N128" si="16">M118-C118</f>
        <v>0</v>
      </c>
    </row>
    <row r="119" spans="2:14" ht="27" customHeight="1" outlineLevel="1" x14ac:dyDescent="0.3">
      <c r="B119" s="109" t="s">
        <v>163</v>
      </c>
      <c r="C119" s="94">
        <v>5.8533999999999997</v>
      </c>
      <c r="G119" s="95"/>
      <c r="I119" s="96" t="s">
        <v>76</v>
      </c>
      <c r="J119" s="153">
        <v>0</v>
      </c>
      <c r="M119" s="97">
        <f t="shared" si="15"/>
        <v>5.8533999999999997</v>
      </c>
      <c r="N119" s="98">
        <f t="shared" si="16"/>
        <v>0</v>
      </c>
    </row>
    <row r="120" spans="2:14" ht="27" customHeight="1" outlineLevel="1" x14ac:dyDescent="0.3">
      <c r="B120" s="109" t="s">
        <v>77</v>
      </c>
      <c r="C120" s="94">
        <v>0.40987842400000002</v>
      </c>
      <c r="G120" s="95"/>
      <c r="I120" s="96" t="s">
        <v>76</v>
      </c>
      <c r="J120" s="153">
        <v>0</v>
      </c>
      <c r="M120" s="97">
        <f t="shared" si="15"/>
        <v>0.40987842400000002</v>
      </c>
      <c r="N120" s="98">
        <f t="shared" si="16"/>
        <v>0</v>
      </c>
    </row>
    <row r="121" spans="2:14" ht="27" customHeight="1" outlineLevel="1" x14ac:dyDescent="0.3">
      <c r="B121" s="93" t="s">
        <v>204</v>
      </c>
      <c r="C121" s="94">
        <v>0.51264947599999999</v>
      </c>
      <c r="G121" s="95"/>
      <c r="I121" s="96" t="s">
        <v>76</v>
      </c>
      <c r="J121" s="153">
        <v>0</v>
      </c>
      <c r="M121" s="97">
        <f t="shared" si="15"/>
        <v>0.51264947599999999</v>
      </c>
      <c r="N121" s="98">
        <f t="shared" si="16"/>
        <v>0</v>
      </c>
    </row>
    <row r="122" spans="2:14" ht="27" customHeight="1" outlineLevel="1" x14ac:dyDescent="0.3">
      <c r="B122" s="93" t="s">
        <v>248</v>
      </c>
      <c r="C122" s="94">
        <v>54.812260377999998</v>
      </c>
      <c r="D122" s="82"/>
      <c r="G122" s="95"/>
      <c r="I122" s="96" t="s">
        <v>76</v>
      </c>
      <c r="J122" s="153">
        <v>0</v>
      </c>
      <c r="M122" s="97">
        <f t="shared" si="15"/>
        <v>54.812260377999998</v>
      </c>
      <c r="N122" s="98">
        <f t="shared" si="16"/>
        <v>0</v>
      </c>
    </row>
    <row r="123" spans="2:14" ht="27" customHeight="1" outlineLevel="1" x14ac:dyDescent="0.3">
      <c r="B123" s="93" t="s">
        <v>205</v>
      </c>
      <c r="C123" s="94">
        <v>3.6086180589999999</v>
      </c>
      <c r="G123" s="95"/>
      <c r="I123" s="96" t="s">
        <v>76</v>
      </c>
      <c r="J123" s="153">
        <v>0</v>
      </c>
      <c r="M123" s="97">
        <f t="shared" si="15"/>
        <v>3.6086180589999999</v>
      </c>
      <c r="N123" s="98">
        <f t="shared" si="16"/>
        <v>0</v>
      </c>
    </row>
    <row r="124" spans="2:14" ht="27" customHeight="1" outlineLevel="1" x14ac:dyDescent="0.3">
      <c r="B124" s="93" t="s">
        <v>196</v>
      </c>
      <c r="C124" s="94">
        <v>6.6193017989999996</v>
      </c>
      <c r="G124" s="95"/>
      <c r="I124" s="96" t="s">
        <v>76</v>
      </c>
      <c r="J124" s="153">
        <v>0</v>
      </c>
      <c r="M124" s="97">
        <f t="shared" si="15"/>
        <v>6.6193017989999996</v>
      </c>
      <c r="N124" s="98">
        <f t="shared" si="16"/>
        <v>0</v>
      </c>
    </row>
    <row r="125" spans="2:14" ht="27" customHeight="1" outlineLevel="1" x14ac:dyDescent="0.3">
      <c r="B125" s="93" t="s">
        <v>197</v>
      </c>
      <c r="C125" s="94">
        <v>5.7215041409999996</v>
      </c>
      <c r="G125" s="95"/>
      <c r="I125" s="96" t="s">
        <v>76</v>
      </c>
      <c r="J125" s="153">
        <v>0</v>
      </c>
      <c r="M125" s="97">
        <f t="shared" si="15"/>
        <v>5.7215041409999996</v>
      </c>
      <c r="N125" s="98">
        <f t="shared" si="16"/>
        <v>0</v>
      </c>
    </row>
    <row r="126" spans="2:14" ht="27" customHeight="1" outlineLevel="1" x14ac:dyDescent="0.3">
      <c r="B126" s="93" t="s">
        <v>198</v>
      </c>
      <c r="C126" s="94">
        <v>2.5385401459999999</v>
      </c>
      <c r="G126" s="95"/>
      <c r="I126" s="96" t="s">
        <v>76</v>
      </c>
      <c r="J126" s="153">
        <v>0</v>
      </c>
      <c r="M126" s="97">
        <f t="shared" si="15"/>
        <v>2.5385401459999999</v>
      </c>
      <c r="N126" s="98">
        <f t="shared" si="16"/>
        <v>0</v>
      </c>
    </row>
    <row r="127" spans="2:14" ht="27" customHeight="1" outlineLevel="1" x14ac:dyDescent="0.3">
      <c r="B127" s="93" t="s">
        <v>206</v>
      </c>
      <c r="C127" s="94">
        <v>0.51698878500000001</v>
      </c>
      <c r="D127" s="82"/>
      <c r="G127" s="95"/>
      <c r="I127" s="96" t="s">
        <v>76</v>
      </c>
      <c r="J127" s="153">
        <v>0</v>
      </c>
      <c r="M127" s="97">
        <f t="shared" si="15"/>
        <v>0.51698878500000001</v>
      </c>
      <c r="N127" s="98">
        <f t="shared" si="16"/>
        <v>0</v>
      </c>
    </row>
    <row r="128" spans="2:14" ht="27" customHeight="1" outlineLevel="1" x14ac:dyDescent="0.3">
      <c r="B128" s="99" t="s">
        <v>207</v>
      </c>
      <c r="C128" s="227">
        <v>0.445182731</v>
      </c>
      <c r="D128" s="100"/>
      <c r="E128" s="101"/>
      <c r="F128" s="100"/>
      <c r="G128" s="102"/>
      <c r="H128" s="103"/>
      <c r="I128" s="104" t="s">
        <v>76</v>
      </c>
      <c r="J128" s="153">
        <v>0</v>
      </c>
      <c r="K128" s="105"/>
      <c r="L128" s="101"/>
      <c r="M128" s="106">
        <f t="shared" si="15"/>
        <v>0.445182731</v>
      </c>
      <c r="N128" s="107">
        <f t="shared" si="16"/>
        <v>0</v>
      </c>
    </row>
    <row r="129" spans="2:14" ht="27" customHeight="1" x14ac:dyDescent="0.3">
      <c r="B129" s="344" t="s">
        <v>164</v>
      </c>
      <c r="C129" s="345">
        <f>SUM(C130:C134)</f>
        <v>56.720155587000001</v>
      </c>
      <c r="D129" s="346"/>
      <c r="E129" s="347"/>
      <c r="F129" s="346"/>
      <c r="G129" s="348"/>
      <c r="H129" s="349"/>
      <c r="I129" s="350"/>
      <c r="J129" s="351"/>
      <c r="K129" s="352"/>
      <c r="L129" s="347"/>
      <c r="M129" s="356">
        <f>SUM(M130:M134)</f>
        <v>56.720155587000001</v>
      </c>
      <c r="N129" s="354">
        <f>M129-C129</f>
        <v>0</v>
      </c>
    </row>
    <row r="130" spans="2:14" ht="27" customHeight="1" outlineLevel="1" x14ac:dyDescent="0.3">
      <c r="B130" s="93" t="s">
        <v>165</v>
      </c>
      <c r="C130" s="94">
        <v>35.123042587</v>
      </c>
      <c r="D130" s="82"/>
      <c r="G130" s="95"/>
      <c r="I130" s="96" t="s">
        <v>76</v>
      </c>
      <c r="J130" s="153">
        <v>0</v>
      </c>
      <c r="M130" s="97">
        <f>C130+J130/100*C130</f>
        <v>35.123042587</v>
      </c>
      <c r="N130" s="98">
        <f>M130-C130</f>
        <v>0</v>
      </c>
    </row>
    <row r="131" spans="2:14" ht="27" customHeight="1" outlineLevel="1" x14ac:dyDescent="0.3">
      <c r="B131" s="93" t="s">
        <v>249</v>
      </c>
      <c r="C131" s="94"/>
      <c r="G131" s="95"/>
      <c r="I131" s="96"/>
      <c r="M131" s="97"/>
      <c r="N131" s="98"/>
    </row>
    <row r="132" spans="2:14" ht="27" customHeight="1" outlineLevel="1" x14ac:dyDescent="0.3">
      <c r="B132" s="109" t="s">
        <v>208</v>
      </c>
      <c r="C132" s="94">
        <v>10.399163457</v>
      </c>
      <c r="D132" s="83"/>
      <c r="G132" s="95"/>
      <c r="I132" s="96" t="s">
        <v>76</v>
      </c>
      <c r="J132" s="153">
        <v>0</v>
      </c>
      <c r="M132" s="97">
        <f>C132+J132/100*C132</f>
        <v>10.399163457</v>
      </c>
      <c r="N132" s="98">
        <f>M132-C132</f>
        <v>0</v>
      </c>
    </row>
    <row r="133" spans="2:14" ht="27" customHeight="1" outlineLevel="1" x14ac:dyDescent="0.3">
      <c r="B133" s="109" t="s">
        <v>209</v>
      </c>
      <c r="C133" s="94">
        <v>9.0754355429999993</v>
      </c>
      <c r="D133" s="83"/>
      <c r="G133" s="95"/>
      <c r="I133" s="96" t="s">
        <v>76</v>
      </c>
      <c r="J133" s="153">
        <v>0</v>
      </c>
      <c r="M133" s="97">
        <f>C133+J133/100*C133</f>
        <v>9.0754355429999993</v>
      </c>
      <c r="N133" s="98">
        <f>M133-C133</f>
        <v>0</v>
      </c>
    </row>
    <row r="134" spans="2:14" ht="27" customHeight="1" outlineLevel="1" x14ac:dyDescent="0.3">
      <c r="B134" s="113" t="s">
        <v>77</v>
      </c>
      <c r="C134" s="227">
        <v>2.1225139999999998</v>
      </c>
      <c r="D134" s="220"/>
      <c r="E134" s="101"/>
      <c r="F134" s="100"/>
      <c r="G134" s="102"/>
      <c r="H134" s="103"/>
      <c r="I134" s="104" t="s">
        <v>76</v>
      </c>
      <c r="J134" s="153">
        <v>0</v>
      </c>
      <c r="K134" s="105"/>
      <c r="L134" s="101"/>
      <c r="M134" s="106">
        <f>C134+J134/100*C134</f>
        <v>2.1225139999999998</v>
      </c>
      <c r="N134" s="107">
        <f>M134-C134</f>
        <v>0</v>
      </c>
    </row>
    <row r="135" spans="2:14" ht="27" customHeight="1" x14ac:dyDescent="0.3">
      <c r="B135" s="115" t="s">
        <v>166</v>
      </c>
      <c r="C135" s="370">
        <f>C108+C116+C129</f>
        <v>184.64107312599998</v>
      </c>
      <c r="D135" s="371"/>
      <c r="E135" s="372"/>
      <c r="F135" s="371"/>
      <c r="G135" s="373"/>
      <c r="H135" s="364"/>
      <c r="I135" s="365"/>
      <c r="J135" s="366"/>
      <c r="K135" s="367"/>
      <c r="L135" s="368"/>
      <c r="M135" s="369">
        <f>M108+M116+M129</f>
        <v>184.64107312599998</v>
      </c>
      <c r="N135" s="116">
        <f t="shared" ref="N135" si="17">M135-C135</f>
        <v>0</v>
      </c>
    </row>
    <row r="136" spans="2:14" ht="27" customHeight="1" x14ac:dyDescent="0.3">
      <c r="B136" s="117" t="s">
        <v>34</v>
      </c>
      <c r="C136" s="118">
        <f>C5+C13+C101+C104+C67+C30+C108+C129+C116</f>
        <v>2192.0359856729997</v>
      </c>
      <c r="D136" s="119"/>
      <c r="E136" s="120"/>
      <c r="F136" s="119"/>
      <c r="G136" s="121"/>
      <c r="H136" s="122"/>
      <c r="I136" s="123"/>
      <c r="J136" s="124"/>
      <c r="K136" s="125"/>
      <c r="L136" s="120"/>
      <c r="M136" s="126">
        <f>M5+M13+M101+M104+M67+M30+M108+M129+M116</f>
        <v>2192.0374131345748</v>
      </c>
      <c r="N136" s="224">
        <f>N5+N13+N101+N104+N67+N30+N108+N129+N116</f>
        <v>1.4274615750764497E-3</v>
      </c>
    </row>
    <row r="137" spans="2:14" ht="27" customHeight="1" x14ac:dyDescent="0.3">
      <c r="B137" s="127"/>
      <c r="C137" s="108"/>
      <c r="G137" s="95"/>
      <c r="I137" s="96"/>
      <c r="M137" s="97"/>
      <c r="N137" s="98"/>
    </row>
    <row r="138" spans="2:14" s="128" customFormat="1" ht="27" customHeight="1" x14ac:dyDescent="0.3">
      <c r="B138" s="344" t="s">
        <v>250</v>
      </c>
      <c r="C138" s="345">
        <v>1940.0359856729999</v>
      </c>
      <c r="D138" s="374"/>
      <c r="E138" s="375"/>
      <c r="F138" s="374"/>
      <c r="G138" s="376"/>
      <c r="H138" s="377"/>
      <c r="I138" s="378"/>
      <c r="J138" s="379"/>
      <c r="K138" s="380"/>
      <c r="L138" s="375"/>
      <c r="M138" s="356"/>
      <c r="N138" s="354"/>
    </row>
    <row r="139" spans="2:14" s="128" customFormat="1" ht="27" customHeight="1" x14ac:dyDescent="0.3">
      <c r="B139" s="129" t="s">
        <v>251</v>
      </c>
      <c r="C139" s="159">
        <f>C138-C136</f>
        <v>-251.99999999999977</v>
      </c>
      <c r="D139" s="130"/>
      <c r="E139" s="131"/>
      <c r="F139" s="130"/>
      <c r="G139" s="132"/>
      <c r="H139" s="133"/>
      <c r="I139" s="134"/>
      <c r="J139" s="135"/>
      <c r="K139" s="136"/>
      <c r="L139" s="131"/>
      <c r="M139" s="137"/>
      <c r="N139" s="138"/>
    </row>
    <row r="140" spans="2:14" ht="27" customHeight="1" x14ac:dyDescent="0.3">
      <c r="B140" s="114"/>
      <c r="C140" s="94"/>
      <c r="G140" s="95"/>
      <c r="I140" s="96"/>
      <c r="M140" s="97"/>
      <c r="N140" s="98"/>
    </row>
    <row r="141" spans="2:14" s="128" customFormat="1" ht="27" customHeight="1" x14ac:dyDescent="0.3">
      <c r="B141" s="344" t="s">
        <v>252</v>
      </c>
      <c r="C141" s="345"/>
      <c r="D141" s="374"/>
      <c r="E141" s="375"/>
      <c r="F141" s="374"/>
      <c r="G141" s="376"/>
      <c r="H141" s="377"/>
      <c r="I141" s="378"/>
      <c r="J141" s="379"/>
      <c r="K141" s="380"/>
      <c r="L141" s="375"/>
      <c r="M141" s="356">
        <f>C138</f>
        <v>1940.0359856729999</v>
      </c>
      <c r="N141" s="354"/>
    </row>
    <row r="142" spans="2:14" s="128" customFormat="1" ht="27" customHeight="1" thickBot="1" x14ac:dyDescent="0.35">
      <c r="B142" s="139" t="s">
        <v>253</v>
      </c>
      <c r="C142" s="140"/>
      <c r="D142" s="141"/>
      <c r="E142" s="142"/>
      <c r="F142" s="141"/>
      <c r="G142" s="143"/>
      <c r="H142" s="144"/>
      <c r="I142" s="145"/>
      <c r="J142" s="146"/>
      <c r="K142" s="147"/>
      <c r="L142" s="142"/>
      <c r="M142" s="221">
        <f>M141-M136</f>
        <v>-252.00142746157485</v>
      </c>
      <c r="N142" s="148"/>
    </row>
  </sheetData>
  <sheetProtection algorithmName="SHA-512" hashValue="IBO5gP3VhjIuQhKyuT7dF7Xaf/6UfrhfxRaglJyYWlTyTRRfrMuEVEe9rWxm5iPDjd550uY3SGrin941qVnI9w==" saltValue="FaMm4aLImnQlBilzdX1Y+w==" spinCount="100000" sheet="1" objects="1" scenarios="1"/>
  <mergeCells count="5">
    <mergeCell ref="B3:B4"/>
    <mergeCell ref="C3:G3"/>
    <mergeCell ref="I3:M3"/>
    <mergeCell ref="N3:N4"/>
    <mergeCell ref="C1:N1"/>
  </mergeCells>
  <phoneticPr fontId="78" type="noConversion"/>
  <conditionalFormatting sqref="M142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8740157499999996" bottom="0.78740157499999996" header="0.3" footer="0.3"/>
  <pageSetup paperSize="8" scale="27" fitToHeight="0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9C134-0478-4F85-B255-A6D3B3E8E7CA}">
  <dimension ref="A1:R5002"/>
  <sheetViews>
    <sheetView topLeftCell="A977" zoomScale="80" zoomScaleNormal="80" workbookViewId="0">
      <selection activeCell="R2" sqref="R2"/>
    </sheetView>
  </sheetViews>
  <sheetFormatPr defaultRowHeight="14.4" x14ac:dyDescent="0.3"/>
  <cols>
    <col min="1" max="1" width="11.33203125" customWidth="1"/>
    <col min="4" max="4" width="10.6640625" bestFit="1" customWidth="1"/>
    <col min="5" max="5" width="10.6640625" customWidth="1"/>
    <col min="6" max="6" width="21.6640625" bestFit="1" customWidth="1"/>
    <col min="8" max="8" width="21.6640625" customWidth="1"/>
    <col min="9" max="9" width="24.6640625" customWidth="1"/>
    <col min="15" max="15" width="16.44140625" customWidth="1"/>
  </cols>
  <sheetData>
    <row r="1" spans="1:18" x14ac:dyDescent="0.3">
      <c r="A1" t="s">
        <v>0</v>
      </c>
      <c r="C1" t="s">
        <v>21</v>
      </c>
      <c r="D1" t="s">
        <v>28</v>
      </c>
      <c r="F1" t="s">
        <v>29</v>
      </c>
      <c r="H1" t="s">
        <v>12</v>
      </c>
      <c r="I1" t="s">
        <v>13</v>
      </c>
      <c r="L1" t="s">
        <v>3</v>
      </c>
      <c r="O1" t="s">
        <v>18</v>
      </c>
      <c r="R1" t="s">
        <v>19</v>
      </c>
    </row>
    <row r="2" spans="1:18" x14ac:dyDescent="0.3">
      <c r="A2" s="23">
        <v>0</v>
      </c>
      <c r="C2" s="20">
        <v>0</v>
      </c>
      <c r="D2" s="20">
        <v>0</v>
      </c>
      <c r="F2" s="27">
        <v>0</v>
      </c>
      <c r="H2" s="25">
        <v>0</v>
      </c>
      <c r="I2" s="24">
        <v>0</v>
      </c>
      <c r="L2" s="23">
        <v>0</v>
      </c>
      <c r="O2" s="27">
        <v>0</v>
      </c>
      <c r="R2" s="176">
        <v>0</v>
      </c>
    </row>
    <row r="3" spans="1:18" x14ac:dyDescent="0.3">
      <c r="A3" s="23">
        <v>0.01</v>
      </c>
      <c r="C3" s="21">
        <v>0.01</v>
      </c>
      <c r="D3" s="21">
        <v>0.01</v>
      </c>
      <c r="F3" s="27">
        <v>10</v>
      </c>
      <c r="H3" s="26">
        <v>5.0000000000000001E-3</v>
      </c>
      <c r="I3" s="24">
        <v>1E-3</v>
      </c>
      <c r="L3" s="23">
        <v>0.01</v>
      </c>
      <c r="O3" s="27">
        <v>0.1</v>
      </c>
      <c r="R3" s="176">
        <v>0.01</v>
      </c>
    </row>
    <row r="4" spans="1:18" x14ac:dyDescent="0.3">
      <c r="A4" s="23">
        <v>0.02</v>
      </c>
      <c r="C4" s="20">
        <v>0.02</v>
      </c>
      <c r="D4" s="20">
        <v>0.02</v>
      </c>
      <c r="F4" s="27">
        <v>20</v>
      </c>
      <c r="H4" s="25">
        <v>0.01</v>
      </c>
      <c r="I4" s="24">
        <v>2E-3</v>
      </c>
      <c r="L4" s="23">
        <v>0.02</v>
      </c>
      <c r="O4" s="27">
        <v>0.2</v>
      </c>
      <c r="R4" s="176">
        <v>0.02</v>
      </c>
    </row>
    <row r="5" spans="1:18" x14ac:dyDescent="0.3">
      <c r="A5" s="23">
        <v>0.03</v>
      </c>
      <c r="C5" s="21">
        <v>0.03</v>
      </c>
      <c r="D5" s="21">
        <v>0.03</v>
      </c>
      <c r="F5" s="27">
        <v>30</v>
      </c>
      <c r="H5" s="26">
        <v>1.4999999999999999E-2</v>
      </c>
      <c r="I5" s="24">
        <v>3.0000000000000001E-3</v>
      </c>
      <c r="L5" s="23">
        <v>0.03</v>
      </c>
      <c r="O5" s="27">
        <v>0.3</v>
      </c>
      <c r="R5" s="176">
        <v>0.03</v>
      </c>
    </row>
    <row r="6" spans="1:18" x14ac:dyDescent="0.3">
      <c r="A6" s="23">
        <v>0.04</v>
      </c>
      <c r="C6" s="20">
        <v>0.04</v>
      </c>
      <c r="D6" s="20">
        <v>0.04</v>
      </c>
      <c r="F6" s="27">
        <v>40</v>
      </c>
      <c r="H6" s="25">
        <v>0.02</v>
      </c>
      <c r="I6" s="24">
        <v>4.0000000000000001E-3</v>
      </c>
      <c r="L6" s="23">
        <v>0.04</v>
      </c>
      <c r="O6" s="27">
        <v>0.4</v>
      </c>
      <c r="R6" s="176">
        <v>0.04</v>
      </c>
    </row>
    <row r="7" spans="1:18" x14ac:dyDescent="0.3">
      <c r="A7" s="23">
        <v>0.05</v>
      </c>
      <c r="C7" s="21">
        <v>0.05</v>
      </c>
      <c r="D7" s="21">
        <v>0.05</v>
      </c>
      <c r="F7" s="27">
        <v>50</v>
      </c>
      <c r="H7" s="26">
        <v>2.5000000000000001E-2</v>
      </c>
      <c r="I7" s="24">
        <v>5.0000000000000001E-3</v>
      </c>
      <c r="L7" s="23">
        <v>0.05</v>
      </c>
      <c r="O7" s="27">
        <v>0.5</v>
      </c>
      <c r="R7" s="176">
        <v>0.05</v>
      </c>
    </row>
    <row r="8" spans="1:18" x14ac:dyDescent="0.3">
      <c r="A8" s="23">
        <v>0.06</v>
      </c>
      <c r="C8" s="20">
        <v>0.06</v>
      </c>
      <c r="D8" s="20">
        <v>0.06</v>
      </c>
      <c r="F8" s="27">
        <v>60</v>
      </c>
      <c r="H8" s="25">
        <v>0.03</v>
      </c>
      <c r="I8" s="24">
        <v>6.0000000000000001E-3</v>
      </c>
      <c r="L8" s="23">
        <v>0.06</v>
      </c>
      <c r="O8" s="27">
        <v>0.6</v>
      </c>
      <c r="R8" s="176">
        <v>0.06</v>
      </c>
    </row>
    <row r="9" spans="1:18" x14ac:dyDescent="0.3">
      <c r="A9" s="23">
        <v>7.0000000000000007E-2</v>
      </c>
      <c r="C9" s="21">
        <v>7.0000000000000007E-2</v>
      </c>
      <c r="D9" s="21">
        <v>7.0000000000000007E-2</v>
      </c>
      <c r="F9" s="27">
        <v>70</v>
      </c>
      <c r="H9" s="26">
        <v>3.5000000000000003E-2</v>
      </c>
      <c r="I9" s="24">
        <v>7.0000000000000001E-3</v>
      </c>
      <c r="L9" s="23">
        <v>7.0000000000000007E-2</v>
      </c>
      <c r="O9" s="27">
        <v>0.7</v>
      </c>
      <c r="R9" s="176">
        <v>7.0000000000000007E-2</v>
      </c>
    </row>
    <row r="10" spans="1:18" x14ac:dyDescent="0.3">
      <c r="A10" s="23">
        <v>0.08</v>
      </c>
      <c r="C10" s="20">
        <v>0.08</v>
      </c>
      <c r="D10" s="20">
        <v>0.08</v>
      </c>
      <c r="F10" s="27">
        <v>80</v>
      </c>
      <c r="H10" s="25">
        <v>0.04</v>
      </c>
      <c r="I10" s="24">
        <v>8.0000000000000002E-3</v>
      </c>
      <c r="L10" s="23">
        <v>0.08</v>
      </c>
      <c r="O10" s="27">
        <v>0.8</v>
      </c>
      <c r="R10" s="176">
        <v>0.08</v>
      </c>
    </row>
    <row r="11" spans="1:18" x14ac:dyDescent="0.3">
      <c r="A11" s="23">
        <v>0.09</v>
      </c>
      <c r="C11" s="21">
        <v>0.09</v>
      </c>
      <c r="D11" s="21">
        <v>0.09</v>
      </c>
      <c r="F11" s="27">
        <v>90</v>
      </c>
      <c r="H11" s="26">
        <v>4.4999999999999998E-2</v>
      </c>
      <c r="I11" s="24">
        <v>8.9999999999999993E-3</v>
      </c>
      <c r="L11" s="23">
        <v>0.09</v>
      </c>
      <c r="O11" s="27">
        <v>0.9</v>
      </c>
      <c r="R11" s="176">
        <v>0.09</v>
      </c>
    </row>
    <row r="12" spans="1:18" x14ac:dyDescent="0.3">
      <c r="A12" s="23">
        <v>0.1</v>
      </c>
      <c r="C12" s="20">
        <v>0.1</v>
      </c>
      <c r="D12" s="20">
        <v>0.1</v>
      </c>
      <c r="F12" s="27">
        <v>100</v>
      </c>
      <c r="H12" s="25">
        <v>0.05</v>
      </c>
      <c r="I12" s="24">
        <v>0.01</v>
      </c>
      <c r="L12" s="23">
        <v>0.1</v>
      </c>
      <c r="O12" s="27">
        <v>1</v>
      </c>
      <c r="R12" s="176">
        <v>0.1</v>
      </c>
    </row>
    <row r="13" spans="1:18" x14ac:dyDescent="0.3">
      <c r="A13" s="23">
        <v>0.11</v>
      </c>
      <c r="C13" s="21">
        <v>0.11</v>
      </c>
      <c r="D13" s="21">
        <v>0.11</v>
      </c>
      <c r="F13" s="27">
        <v>110</v>
      </c>
      <c r="H13" s="26">
        <v>5.5E-2</v>
      </c>
      <c r="I13" s="24">
        <v>1.0999999999999999E-2</v>
      </c>
      <c r="L13" s="23">
        <v>0.11</v>
      </c>
      <c r="O13" s="27">
        <v>1.1000000000000001</v>
      </c>
      <c r="R13" s="176">
        <v>0.11</v>
      </c>
    </row>
    <row r="14" spans="1:18" x14ac:dyDescent="0.3">
      <c r="A14" s="23">
        <v>0.12</v>
      </c>
      <c r="C14" s="20">
        <v>0.12</v>
      </c>
      <c r="D14" s="20">
        <v>0.12</v>
      </c>
      <c r="F14" s="27">
        <v>120</v>
      </c>
      <c r="H14" s="25">
        <v>0.06</v>
      </c>
      <c r="I14" s="24">
        <v>1.2E-2</v>
      </c>
      <c r="L14" s="23">
        <v>0.12</v>
      </c>
      <c r="O14" s="27">
        <v>1.2</v>
      </c>
      <c r="R14" s="176">
        <v>0.12</v>
      </c>
    </row>
    <row r="15" spans="1:18" x14ac:dyDescent="0.3">
      <c r="A15" s="23">
        <v>0.13</v>
      </c>
      <c r="C15" s="21">
        <v>0.13</v>
      </c>
      <c r="D15" s="21">
        <v>0.13</v>
      </c>
      <c r="F15" s="27">
        <v>130</v>
      </c>
      <c r="H15" s="26">
        <v>6.5000000000000002E-2</v>
      </c>
      <c r="I15" s="24">
        <v>1.2999999999999999E-2</v>
      </c>
      <c r="L15" s="23">
        <v>0.13</v>
      </c>
      <c r="O15" s="27">
        <v>1.3</v>
      </c>
      <c r="R15" s="176">
        <v>0.13</v>
      </c>
    </row>
    <row r="16" spans="1:18" x14ac:dyDescent="0.3">
      <c r="A16" s="23">
        <v>0.14000000000000001</v>
      </c>
      <c r="C16" s="20">
        <v>0.14000000000000001</v>
      </c>
      <c r="D16" s="20">
        <v>0.14000000000000001</v>
      </c>
      <c r="F16" s="27">
        <v>140</v>
      </c>
      <c r="H16" s="25">
        <v>7.0000000000000007E-2</v>
      </c>
      <c r="I16" s="24">
        <v>1.4E-2</v>
      </c>
      <c r="L16" s="23">
        <v>0.14000000000000001</v>
      </c>
      <c r="O16" s="27">
        <v>1.4</v>
      </c>
      <c r="R16" s="176">
        <v>0.14000000000000001</v>
      </c>
    </row>
    <row r="17" spans="1:18" x14ac:dyDescent="0.3">
      <c r="A17" s="23">
        <v>0.15</v>
      </c>
      <c r="C17" s="21">
        <v>0.15</v>
      </c>
      <c r="D17" s="21">
        <v>0.15</v>
      </c>
      <c r="F17" s="27">
        <v>150</v>
      </c>
      <c r="H17" s="26">
        <v>7.4999999999999997E-2</v>
      </c>
      <c r="I17" s="24">
        <v>1.4999999999999999E-2</v>
      </c>
      <c r="L17" s="23">
        <v>0.15</v>
      </c>
      <c r="O17" s="27">
        <v>1.5</v>
      </c>
      <c r="R17" s="176">
        <v>0.15</v>
      </c>
    </row>
    <row r="18" spans="1:18" x14ac:dyDescent="0.3">
      <c r="A18" s="23">
        <v>0.16</v>
      </c>
      <c r="C18" s="20">
        <v>0.16</v>
      </c>
      <c r="D18" s="20">
        <v>0.16</v>
      </c>
      <c r="F18" s="27">
        <v>160</v>
      </c>
      <c r="H18" s="25">
        <v>0.08</v>
      </c>
      <c r="I18" s="24">
        <v>1.6E-2</v>
      </c>
      <c r="L18" s="23">
        <v>0.16</v>
      </c>
      <c r="O18" s="27">
        <v>1.6</v>
      </c>
      <c r="R18" s="176">
        <v>0.16</v>
      </c>
    </row>
    <row r="19" spans="1:18" x14ac:dyDescent="0.3">
      <c r="A19" s="23">
        <v>0.17</v>
      </c>
      <c r="C19" s="21">
        <v>0.17</v>
      </c>
      <c r="D19" s="21">
        <v>0.17</v>
      </c>
      <c r="F19" s="27">
        <v>170</v>
      </c>
      <c r="H19" s="26">
        <v>8.5000000000000006E-2</v>
      </c>
      <c r="I19" s="24">
        <v>1.7000000000000001E-2</v>
      </c>
      <c r="L19" s="23">
        <v>0.17</v>
      </c>
      <c r="O19" s="27">
        <v>1.7</v>
      </c>
      <c r="R19" s="176">
        <v>0.17</v>
      </c>
    </row>
    <row r="20" spans="1:18" x14ac:dyDescent="0.3">
      <c r="A20" s="23">
        <v>0.18</v>
      </c>
      <c r="C20" s="20">
        <v>0.18</v>
      </c>
      <c r="D20" s="20">
        <v>0.18</v>
      </c>
      <c r="F20" s="27">
        <v>180</v>
      </c>
      <c r="H20" s="25">
        <v>0.09</v>
      </c>
      <c r="I20" s="24">
        <v>1.7999999999999999E-2</v>
      </c>
      <c r="L20" s="23">
        <v>0.18</v>
      </c>
      <c r="O20" s="27">
        <v>1.8</v>
      </c>
      <c r="R20" s="176">
        <v>0.18</v>
      </c>
    </row>
    <row r="21" spans="1:18" x14ac:dyDescent="0.3">
      <c r="A21" s="23">
        <v>0.19</v>
      </c>
      <c r="C21" s="21">
        <v>0.19</v>
      </c>
      <c r="D21" s="21">
        <v>0.19</v>
      </c>
      <c r="F21" s="27">
        <v>190</v>
      </c>
      <c r="H21" s="26">
        <v>9.5000000000000001E-2</v>
      </c>
      <c r="I21" s="24">
        <v>1.9E-2</v>
      </c>
      <c r="L21" s="23">
        <v>0.19</v>
      </c>
      <c r="O21" s="27">
        <v>1.9</v>
      </c>
      <c r="R21" s="176">
        <v>0.19</v>
      </c>
    </row>
    <row r="22" spans="1:18" x14ac:dyDescent="0.3">
      <c r="A22" s="23">
        <v>0.2</v>
      </c>
      <c r="C22" s="20">
        <v>0.2</v>
      </c>
      <c r="D22" s="20">
        <v>0.2</v>
      </c>
      <c r="F22" s="27">
        <v>200</v>
      </c>
      <c r="H22" s="25">
        <v>0.1</v>
      </c>
      <c r="I22" s="24">
        <v>0.02</v>
      </c>
      <c r="L22" s="23">
        <v>0.2</v>
      </c>
      <c r="O22" s="27">
        <v>2</v>
      </c>
      <c r="R22" s="176">
        <v>0.2</v>
      </c>
    </row>
    <row r="23" spans="1:18" x14ac:dyDescent="0.3">
      <c r="A23" s="23">
        <v>0.21</v>
      </c>
      <c r="C23" s="21">
        <v>0.21</v>
      </c>
      <c r="D23" s="21">
        <v>0.21</v>
      </c>
      <c r="F23" s="27">
        <v>210</v>
      </c>
      <c r="H23" s="26">
        <v>0.105</v>
      </c>
      <c r="I23" s="24">
        <v>2.1000000000000001E-2</v>
      </c>
      <c r="L23" s="23">
        <v>0.21</v>
      </c>
      <c r="O23" s="27">
        <v>2.1</v>
      </c>
      <c r="R23" s="176">
        <v>0.21</v>
      </c>
    </row>
    <row r="24" spans="1:18" x14ac:dyDescent="0.3">
      <c r="A24" s="23">
        <v>0.22</v>
      </c>
      <c r="C24" s="20">
        <v>0.22</v>
      </c>
      <c r="D24" s="20">
        <v>0.22</v>
      </c>
      <c r="F24" s="27">
        <v>220</v>
      </c>
      <c r="H24" s="25">
        <v>0.11</v>
      </c>
      <c r="I24" s="24">
        <v>2.1999999999999999E-2</v>
      </c>
      <c r="L24" s="23">
        <v>0.22</v>
      </c>
      <c r="O24" s="27">
        <v>2.2000000000000002</v>
      </c>
      <c r="R24" s="176">
        <v>0.22</v>
      </c>
    </row>
    <row r="25" spans="1:18" x14ac:dyDescent="0.3">
      <c r="A25" s="23">
        <v>0.23</v>
      </c>
      <c r="C25" s="21">
        <v>0.23</v>
      </c>
      <c r="D25" s="21">
        <v>0.23</v>
      </c>
      <c r="F25" s="27">
        <v>230</v>
      </c>
      <c r="H25" s="26">
        <v>0.115</v>
      </c>
      <c r="I25" s="24">
        <v>2.3E-2</v>
      </c>
      <c r="L25" s="23">
        <v>0.23</v>
      </c>
      <c r="O25" s="27">
        <v>2.2999999999999998</v>
      </c>
      <c r="R25" s="176">
        <v>0.23</v>
      </c>
    </row>
    <row r="26" spans="1:18" x14ac:dyDescent="0.3">
      <c r="A26" s="23">
        <v>0.24</v>
      </c>
      <c r="C26" s="20">
        <v>0.24</v>
      </c>
      <c r="D26" s="20">
        <v>0.24</v>
      </c>
      <c r="F26" s="27">
        <v>240</v>
      </c>
      <c r="H26" s="25">
        <v>0.12</v>
      </c>
      <c r="I26" s="24">
        <v>2.4E-2</v>
      </c>
      <c r="L26" s="23">
        <v>0.24</v>
      </c>
      <c r="O26" s="27">
        <v>2.4</v>
      </c>
      <c r="R26" s="176">
        <v>0.24</v>
      </c>
    </row>
    <row r="27" spans="1:18" x14ac:dyDescent="0.3">
      <c r="A27" s="23">
        <v>0.25</v>
      </c>
      <c r="C27" s="21">
        <v>0.25</v>
      </c>
      <c r="D27" s="21">
        <v>0.25</v>
      </c>
      <c r="F27" s="27">
        <v>250</v>
      </c>
      <c r="H27" s="26">
        <v>0.125</v>
      </c>
      <c r="I27" s="24">
        <v>2.5000000000000001E-2</v>
      </c>
      <c r="L27" s="23">
        <v>0.25</v>
      </c>
      <c r="O27" s="27">
        <v>2.5</v>
      </c>
      <c r="R27" s="176">
        <v>0.25</v>
      </c>
    </row>
    <row r="28" spans="1:18" x14ac:dyDescent="0.3">
      <c r="A28" s="23">
        <v>0.26</v>
      </c>
      <c r="C28" s="20">
        <v>0.26</v>
      </c>
      <c r="D28" s="20">
        <v>0.26</v>
      </c>
      <c r="F28" s="27">
        <v>260</v>
      </c>
      <c r="H28" s="25">
        <v>0.13</v>
      </c>
      <c r="I28" s="24">
        <v>2.5999999999999999E-2</v>
      </c>
      <c r="L28" s="23">
        <v>0.26</v>
      </c>
      <c r="O28" s="27">
        <v>2.6</v>
      </c>
      <c r="R28" s="176">
        <v>0.26</v>
      </c>
    </row>
    <row r="29" spans="1:18" x14ac:dyDescent="0.3">
      <c r="A29" s="23">
        <v>0.27</v>
      </c>
      <c r="C29" s="21">
        <v>0.27</v>
      </c>
      <c r="D29" s="21">
        <v>0.27</v>
      </c>
      <c r="F29" s="27">
        <v>270</v>
      </c>
      <c r="H29" s="26">
        <v>0.13500000000000001</v>
      </c>
      <c r="I29" s="24">
        <v>2.7E-2</v>
      </c>
      <c r="L29" s="23">
        <v>0.27</v>
      </c>
      <c r="O29" s="27">
        <v>2.7</v>
      </c>
      <c r="R29" s="176">
        <v>0.27</v>
      </c>
    </row>
    <row r="30" spans="1:18" x14ac:dyDescent="0.3">
      <c r="A30" s="23">
        <v>0.28000000000000003</v>
      </c>
      <c r="C30" s="20">
        <v>0.28000000000000003</v>
      </c>
      <c r="D30" s="20">
        <v>0.28000000000000003</v>
      </c>
      <c r="F30" s="27">
        <v>280</v>
      </c>
      <c r="H30" s="25">
        <v>0.14000000000000001</v>
      </c>
      <c r="I30" s="24">
        <v>2.8000000000000001E-2</v>
      </c>
      <c r="L30" s="23">
        <v>0.28000000000000003</v>
      </c>
      <c r="O30" s="27">
        <v>2.8</v>
      </c>
      <c r="R30" s="176">
        <v>0.28000000000000003</v>
      </c>
    </row>
    <row r="31" spans="1:18" x14ac:dyDescent="0.3">
      <c r="A31" s="23">
        <v>0.28999999999999998</v>
      </c>
      <c r="C31" s="21">
        <v>0.28999999999999998</v>
      </c>
      <c r="D31" s="21">
        <v>0.28999999999999998</v>
      </c>
      <c r="F31" s="27">
        <v>290</v>
      </c>
      <c r="H31" s="26">
        <v>0.14499999999999999</v>
      </c>
      <c r="I31" s="24">
        <v>2.9000000000000001E-2</v>
      </c>
      <c r="L31" s="23">
        <v>0.28999999999999998</v>
      </c>
      <c r="O31" s="27">
        <v>2.9</v>
      </c>
      <c r="R31" s="176">
        <v>0.28999999999999998</v>
      </c>
    </row>
    <row r="32" spans="1:18" x14ac:dyDescent="0.3">
      <c r="A32" s="23">
        <v>0.3</v>
      </c>
      <c r="C32" s="20">
        <v>0.3</v>
      </c>
      <c r="D32" s="20">
        <v>0.3</v>
      </c>
      <c r="F32" s="27">
        <v>300</v>
      </c>
      <c r="H32" s="25">
        <v>0.15</v>
      </c>
      <c r="I32" s="24">
        <v>0.03</v>
      </c>
      <c r="L32" s="23">
        <v>0.3</v>
      </c>
      <c r="O32" s="27">
        <v>3</v>
      </c>
      <c r="R32" s="176">
        <v>0.3</v>
      </c>
    </row>
    <row r="33" spans="1:18" x14ac:dyDescent="0.3">
      <c r="A33" s="23">
        <v>0.31</v>
      </c>
      <c r="C33" s="21">
        <v>0.31</v>
      </c>
      <c r="D33" s="21">
        <v>0.31</v>
      </c>
      <c r="F33" s="27">
        <v>310</v>
      </c>
      <c r="H33" s="26">
        <v>0.155</v>
      </c>
      <c r="I33" s="24">
        <v>3.1E-2</v>
      </c>
      <c r="L33" s="23">
        <v>0.31</v>
      </c>
      <c r="O33" s="27">
        <v>3.1</v>
      </c>
      <c r="R33" s="176">
        <v>0.31</v>
      </c>
    </row>
    <row r="34" spans="1:18" x14ac:dyDescent="0.3">
      <c r="A34" s="23">
        <v>0.32</v>
      </c>
      <c r="C34" s="20">
        <v>0.32</v>
      </c>
      <c r="D34" s="20">
        <v>0.32</v>
      </c>
      <c r="F34" s="27">
        <v>320</v>
      </c>
      <c r="H34" s="25">
        <v>0.16</v>
      </c>
      <c r="I34" s="24">
        <v>3.2000000000000001E-2</v>
      </c>
      <c r="L34" s="23">
        <v>0.32</v>
      </c>
      <c r="O34" s="27">
        <v>3.2</v>
      </c>
      <c r="R34" s="176">
        <v>0.32</v>
      </c>
    </row>
    <row r="35" spans="1:18" x14ac:dyDescent="0.3">
      <c r="A35" s="23">
        <v>0.33</v>
      </c>
      <c r="C35" s="21">
        <v>0.33</v>
      </c>
      <c r="D35" s="21">
        <v>0.33</v>
      </c>
      <c r="F35" s="27">
        <v>330</v>
      </c>
      <c r="H35" s="26">
        <v>0.16500000000000001</v>
      </c>
      <c r="I35" s="24">
        <v>3.3000000000000002E-2</v>
      </c>
      <c r="L35" s="23">
        <v>0.33</v>
      </c>
      <c r="O35" s="27">
        <v>3.3</v>
      </c>
      <c r="R35" s="176">
        <v>0.33</v>
      </c>
    </row>
    <row r="36" spans="1:18" x14ac:dyDescent="0.3">
      <c r="A36" s="23">
        <v>0.34</v>
      </c>
      <c r="C36" s="20">
        <v>0.34</v>
      </c>
      <c r="D36" s="20">
        <v>0.34</v>
      </c>
      <c r="F36" s="27">
        <v>340</v>
      </c>
      <c r="H36" s="25">
        <v>0.17</v>
      </c>
      <c r="I36" s="24">
        <v>3.4000000000000002E-2</v>
      </c>
      <c r="L36" s="23">
        <v>0.34</v>
      </c>
      <c r="O36" s="27">
        <v>3.4</v>
      </c>
      <c r="R36" s="176">
        <v>0.34</v>
      </c>
    </row>
    <row r="37" spans="1:18" x14ac:dyDescent="0.3">
      <c r="A37" s="23">
        <v>0.35</v>
      </c>
      <c r="C37" s="21">
        <v>0.35</v>
      </c>
      <c r="D37" s="21">
        <v>0.35</v>
      </c>
      <c r="F37" s="27">
        <v>350</v>
      </c>
      <c r="H37" s="26">
        <v>0.17499999999999999</v>
      </c>
      <c r="I37" s="24">
        <v>3.5000000000000003E-2</v>
      </c>
      <c r="L37" s="23">
        <v>0.35</v>
      </c>
      <c r="O37" s="27">
        <v>3.5</v>
      </c>
      <c r="R37" s="176">
        <v>0.35</v>
      </c>
    </row>
    <row r="38" spans="1:18" x14ac:dyDescent="0.3">
      <c r="A38" s="23">
        <v>0.36</v>
      </c>
      <c r="C38" s="20">
        <v>0.36</v>
      </c>
      <c r="D38" s="20">
        <v>0.36</v>
      </c>
      <c r="F38" s="27">
        <v>360</v>
      </c>
      <c r="H38" s="25">
        <v>0.18</v>
      </c>
      <c r="I38" s="24">
        <v>3.5999999999999997E-2</v>
      </c>
      <c r="L38" s="23">
        <v>0.36</v>
      </c>
      <c r="O38" s="27">
        <v>3.6</v>
      </c>
      <c r="R38" s="176">
        <v>0.36</v>
      </c>
    </row>
    <row r="39" spans="1:18" x14ac:dyDescent="0.3">
      <c r="A39" s="23">
        <v>0.37</v>
      </c>
      <c r="C39" s="21">
        <v>0.37</v>
      </c>
      <c r="D39" s="21">
        <v>0.37</v>
      </c>
      <c r="F39" s="27">
        <v>370</v>
      </c>
      <c r="H39" s="26">
        <v>0.185</v>
      </c>
      <c r="I39" s="24">
        <v>3.6999999999999998E-2</v>
      </c>
      <c r="L39" s="23">
        <v>0.37</v>
      </c>
      <c r="O39" s="27">
        <v>3.7</v>
      </c>
      <c r="R39" s="176">
        <v>0.37</v>
      </c>
    </row>
    <row r="40" spans="1:18" x14ac:dyDescent="0.3">
      <c r="A40" s="23">
        <v>0.38</v>
      </c>
      <c r="C40" s="20">
        <v>0.38</v>
      </c>
      <c r="D40" s="20">
        <v>0.38</v>
      </c>
      <c r="F40" s="27">
        <v>380</v>
      </c>
      <c r="H40" s="25">
        <v>0.19</v>
      </c>
      <c r="I40" s="24">
        <v>3.7999999999999999E-2</v>
      </c>
      <c r="L40" s="23">
        <v>0.38</v>
      </c>
      <c r="O40" s="27">
        <v>3.8</v>
      </c>
      <c r="R40" s="176">
        <v>0.38</v>
      </c>
    </row>
    <row r="41" spans="1:18" x14ac:dyDescent="0.3">
      <c r="A41" s="23">
        <v>0.39</v>
      </c>
      <c r="C41" s="21">
        <v>0.39</v>
      </c>
      <c r="D41" s="21">
        <v>0.39</v>
      </c>
      <c r="F41" s="27">
        <v>390</v>
      </c>
      <c r="H41" s="26">
        <v>0.19500000000000001</v>
      </c>
      <c r="I41" s="24">
        <v>3.9E-2</v>
      </c>
      <c r="L41" s="23">
        <v>0.39</v>
      </c>
      <c r="O41" s="27">
        <v>3.9</v>
      </c>
      <c r="R41" s="176">
        <v>0.39</v>
      </c>
    </row>
    <row r="42" spans="1:18" x14ac:dyDescent="0.3">
      <c r="A42" s="23">
        <v>0.4</v>
      </c>
      <c r="C42" s="20">
        <v>0.4</v>
      </c>
      <c r="D42" s="20">
        <v>0.4</v>
      </c>
      <c r="F42" s="27">
        <v>400</v>
      </c>
      <c r="H42" s="25">
        <v>0.2</v>
      </c>
      <c r="I42" s="24">
        <v>0.04</v>
      </c>
      <c r="L42" s="23">
        <v>0.4</v>
      </c>
      <c r="O42" s="27">
        <v>4</v>
      </c>
      <c r="R42" s="176">
        <v>0.4</v>
      </c>
    </row>
    <row r="43" spans="1:18" x14ac:dyDescent="0.3">
      <c r="A43" s="23">
        <v>0.41</v>
      </c>
      <c r="C43" s="21">
        <v>0.41</v>
      </c>
      <c r="D43" s="21">
        <v>0.41</v>
      </c>
      <c r="F43" s="27">
        <v>410</v>
      </c>
      <c r="H43" s="1"/>
      <c r="I43" s="24">
        <v>4.1000000000000002E-2</v>
      </c>
      <c r="L43" s="23">
        <v>0.41</v>
      </c>
      <c r="O43" s="27">
        <v>4.0999999999999996</v>
      </c>
      <c r="R43" s="176">
        <v>0.41</v>
      </c>
    </row>
    <row r="44" spans="1:18" x14ac:dyDescent="0.3">
      <c r="A44" s="23">
        <v>0.42</v>
      </c>
      <c r="C44" s="20">
        <v>0.42</v>
      </c>
      <c r="D44" s="20">
        <v>0.42</v>
      </c>
      <c r="F44" s="27">
        <v>420</v>
      </c>
      <c r="H44" s="2"/>
      <c r="I44" s="24">
        <v>4.2000000000000003E-2</v>
      </c>
      <c r="L44" s="23">
        <v>0.42</v>
      </c>
      <c r="O44" s="27">
        <v>4.2</v>
      </c>
      <c r="R44" s="176">
        <v>0.42</v>
      </c>
    </row>
    <row r="45" spans="1:18" x14ac:dyDescent="0.3">
      <c r="A45" s="23">
        <v>0.43</v>
      </c>
      <c r="C45" s="21">
        <v>0.43</v>
      </c>
      <c r="D45" s="21">
        <v>0.43</v>
      </c>
      <c r="F45" s="27">
        <v>430</v>
      </c>
      <c r="H45" s="1"/>
      <c r="I45" s="24">
        <v>4.2999999999999997E-2</v>
      </c>
      <c r="L45" s="23">
        <v>0.43</v>
      </c>
      <c r="O45" s="27">
        <v>4.3</v>
      </c>
      <c r="R45" s="176">
        <v>0.43</v>
      </c>
    </row>
    <row r="46" spans="1:18" x14ac:dyDescent="0.3">
      <c r="A46" s="23">
        <v>0.44</v>
      </c>
      <c r="C46" s="20">
        <v>0.44</v>
      </c>
      <c r="D46" s="20">
        <v>0.44</v>
      </c>
      <c r="F46" s="27">
        <v>440</v>
      </c>
      <c r="H46" s="2"/>
      <c r="I46" s="24">
        <v>4.3999999999999997E-2</v>
      </c>
      <c r="L46" s="23">
        <v>0.44</v>
      </c>
      <c r="O46" s="27">
        <v>4.4000000000000004</v>
      </c>
      <c r="R46" s="176">
        <v>0.44</v>
      </c>
    </row>
    <row r="47" spans="1:18" x14ac:dyDescent="0.3">
      <c r="A47" s="23">
        <v>0.45</v>
      </c>
      <c r="C47" s="21">
        <v>0.45</v>
      </c>
      <c r="D47" s="21">
        <v>0.45</v>
      </c>
      <c r="F47" s="27">
        <v>450</v>
      </c>
      <c r="H47" s="1"/>
      <c r="I47" s="24">
        <v>4.4999999999999998E-2</v>
      </c>
      <c r="L47" s="23">
        <v>0.45</v>
      </c>
      <c r="O47" s="27">
        <v>4.5</v>
      </c>
      <c r="R47" s="176">
        <v>0.45</v>
      </c>
    </row>
    <row r="48" spans="1:18" x14ac:dyDescent="0.3">
      <c r="A48" s="23">
        <v>0.46</v>
      </c>
      <c r="C48" s="20">
        <v>0.46</v>
      </c>
      <c r="D48" s="20">
        <v>0.46</v>
      </c>
      <c r="F48" s="27">
        <v>460</v>
      </c>
      <c r="H48" s="2"/>
      <c r="I48" s="24">
        <v>4.5999999999999999E-2</v>
      </c>
      <c r="L48" s="23">
        <v>0.46</v>
      </c>
      <c r="O48" s="27">
        <v>4.5999999999999996</v>
      </c>
      <c r="R48" s="176">
        <v>0.46</v>
      </c>
    </row>
    <row r="49" spans="1:18" x14ac:dyDescent="0.3">
      <c r="A49" s="23">
        <v>0.47</v>
      </c>
      <c r="C49" s="21">
        <v>0.47</v>
      </c>
      <c r="D49" s="21">
        <v>0.47</v>
      </c>
      <c r="F49" s="27">
        <v>470</v>
      </c>
      <c r="H49" s="1"/>
      <c r="I49" s="24">
        <v>4.7E-2</v>
      </c>
      <c r="L49" s="23">
        <v>0.47</v>
      </c>
      <c r="O49" s="27">
        <v>4.7</v>
      </c>
      <c r="R49" s="176">
        <v>0.47</v>
      </c>
    </row>
    <row r="50" spans="1:18" x14ac:dyDescent="0.3">
      <c r="A50" s="23">
        <v>0.48</v>
      </c>
      <c r="C50" s="20">
        <v>0.48</v>
      </c>
      <c r="D50" s="20">
        <v>0.48</v>
      </c>
      <c r="F50" s="27">
        <v>480</v>
      </c>
      <c r="H50" s="2"/>
      <c r="I50" s="24">
        <v>4.8000000000000001E-2</v>
      </c>
      <c r="L50" s="23">
        <v>0.48</v>
      </c>
      <c r="O50" s="27">
        <v>4.8</v>
      </c>
      <c r="R50" s="176">
        <v>0.48</v>
      </c>
    </row>
    <row r="51" spans="1:18" x14ac:dyDescent="0.3">
      <c r="A51" s="23">
        <v>0.49</v>
      </c>
      <c r="C51" s="21">
        <v>0.49</v>
      </c>
      <c r="D51" s="21">
        <v>0.49</v>
      </c>
      <c r="F51" s="27">
        <v>490</v>
      </c>
      <c r="H51" s="1"/>
      <c r="I51" s="24">
        <v>4.9000000000000002E-2</v>
      </c>
      <c r="L51" s="23">
        <v>0.49</v>
      </c>
      <c r="O51" s="27">
        <v>4.9000000000000004</v>
      </c>
      <c r="R51" s="176">
        <v>0.49</v>
      </c>
    </row>
    <row r="52" spans="1:18" x14ac:dyDescent="0.3">
      <c r="A52" s="23">
        <v>0.5</v>
      </c>
      <c r="C52" s="20">
        <v>0.5</v>
      </c>
      <c r="D52" s="20">
        <v>0.5</v>
      </c>
      <c r="F52" s="27">
        <v>500</v>
      </c>
      <c r="H52" s="2"/>
      <c r="I52" s="24">
        <v>0.05</v>
      </c>
      <c r="L52" s="23">
        <v>0.5</v>
      </c>
      <c r="O52" s="27">
        <v>5</v>
      </c>
      <c r="R52" s="176">
        <v>0.5</v>
      </c>
    </row>
    <row r="53" spans="1:18" x14ac:dyDescent="0.3">
      <c r="A53" s="23">
        <v>0.51</v>
      </c>
      <c r="C53" s="21">
        <v>0.51</v>
      </c>
      <c r="D53" s="21">
        <v>0.51</v>
      </c>
      <c r="F53" s="27">
        <v>510</v>
      </c>
      <c r="H53" s="1"/>
      <c r="I53" s="24">
        <v>5.0999999999999997E-2</v>
      </c>
      <c r="O53" s="27">
        <v>5.0999999999999996</v>
      </c>
      <c r="R53" s="176">
        <v>0.51</v>
      </c>
    </row>
    <row r="54" spans="1:18" x14ac:dyDescent="0.3">
      <c r="A54" s="23">
        <v>0.52</v>
      </c>
      <c r="C54" s="20">
        <v>0.52</v>
      </c>
      <c r="D54" s="20">
        <v>0.52</v>
      </c>
      <c r="F54" s="27">
        <v>520</v>
      </c>
      <c r="H54" s="2"/>
      <c r="I54" s="24">
        <v>5.1999999999999998E-2</v>
      </c>
      <c r="O54" s="27">
        <v>5.2</v>
      </c>
      <c r="R54" s="176">
        <v>0.52</v>
      </c>
    </row>
    <row r="55" spans="1:18" x14ac:dyDescent="0.3">
      <c r="A55" s="23">
        <v>0.53</v>
      </c>
      <c r="C55" s="21">
        <v>0.53</v>
      </c>
      <c r="D55" s="21">
        <v>0.53</v>
      </c>
      <c r="F55" s="27">
        <v>530</v>
      </c>
      <c r="H55" s="1"/>
      <c r="I55" s="24">
        <v>5.2999999999999999E-2</v>
      </c>
      <c r="O55" s="27">
        <v>5.3</v>
      </c>
      <c r="R55" s="176">
        <v>0.53</v>
      </c>
    </row>
    <row r="56" spans="1:18" x14ac:dyDescent="0.3">
      <c r="A56" s="23">
        <v>0.54</v>
      </c>
      <c r="C56" s="20">
        <v>0.54</v>
      </c>
      <c r="D56" s="20">
        <v>0.54</v>
      </c>
      <c r="F56" s="27">
        <v>540</v>
      </c>
      <c r="H56" s="2"/>
      <c r="I56" s="24">
        <v>5.3999999999999999E-2</v>
      </c>
      <c r="O56" s="27">
        <v>5.4</v>
      </c>
      <c r="R56" s="176">
        <v>0.54</v>
      </c>
    </row>
    <row r="57" spans="1:18" x14ac:dyDescent="0.3">
      <c r="A57" s="23">
        <v>0.55000000000000004</v>
      </c>
      <c r="C57" s="21">
        <v>0.55000000000000004</v>
      </c>
      <c r="D57" s="21">
        <v>0.55000000000000004</v>
      </c>
      <c r="F57" s="27">
        <v>550</v>
      </c>
      <c r="H57" s="1"/>
      <c r="I57" s="24">
        <v>5.5E-2</v>
      </c>
      <c r="O57" s="27">
        <v>5.5</v>
      </c>
      <c r="R57" s="176">
        <v>0.55000000000000004</v>
      </c>
    </row>
    <row r="58" spans="1:18" x14ac:dyDescent="0.3">
      <c r="A58" s="23">
        <v>0.56000000000000005</v>
      </c>
      <c r="C58" s="20">
        <v>0.56000000000000005</v>
      </c>
      <c r="D58" s="20">
        <v>0.56000000000000005</v>
      </c>
      <c r="F58" s="27">
        <v>560</v>
      </c>
      <c r="H58" s="2"/>
      <c r="I58" s="24">
        <v>5.6000000000000001E-2</v>
      </c>
      <c r="O58" s="27">
        <v>5.6</v>
      </c>
      <c r="R58" s="176">
        <v>0.56000000000000005</v>
      </c>
    </row>
    <row r="59" spans="1:18" x14ac:dyDescent="0.3">
      <c r="A59" s="23">
        <v>0.56999999999999995</v>
      </c>
      <c r="C59" s="21">
        <v>0.56999999999999995</v>
      </c>
      <c r="D59" s="21">
        <v>0.56999999999999995</v>
      </c>
      <c r="F59" s="27">
        <v>570</v>
      </c>
      <c r="H59" s="1"/>
      <c r="I59" s="24">
        <v>5.7000000000000002E-2</v>
      </c>
      <c r="O59" s="27">
        <v>5.7</v>
      </c>
      <c r="R59" s="176">
        <v>0.56999999999999995</v>
      </c>
    </row>
    <row r="60" spans="1:18" x14ac:dyDescent="0.3">
      <c r="A60" s="23">
        <v>0.57999999999999996</v>
      </c>
      <c r="C60" s="20">
        <v>0.57999999999999996</v>
      </c>
      <c r="D60" s="20">
        <v>0.57999999999999996</v>
      </c>
      <c r="F60" s="27">
        <v>580</v>
      </c>
      <c r="H60" s="2"/>
      <c r="I60" s="24">
        <v>5.8000000000000003E-2</v>
      </c>
      <c r="O60" s="27">
        <v>5.8</v>
      </c>
      <c r="R60" s="176">
        <v>0.57999999999999996</v>
      </c>
    </row>
    <row r="61" spans="1:18" x14ac:dyDescent="0.3">
      <c r="A61" s="23">
        <v>0.59</v>
      </c>
      <c r="C61" s="21">
        <v>0.59</v>
      </c>
      <c r="D61" s="21">
        <v>0.59</v>
      </c>
      <c r="F61" s="27">
        <v>590</v>
      </c>
      <c r="H61" s="1"/>
      <c r="I61" s="24">
        <v>5.8999999999999997E-2</v>
      </c>
      <c r="O61" s="27">
        <v>5.9</v>
      </c>
      <c r="R61" s="176">
        <v>0.59</v>
      </c>
    </row>
    <row r="62" spans="1:18" x14ac:dyDescent="0.3">
      <c r="A62" s="23">
        <v>0.6</v>
      </c>
      <c r="C62" s="20">
        <v>0.6</v>
      </c>
      <c r="D62" s="20">
        <v>0.6</v>
      </c>
      <c r="F62" s="27">
        <v>600</v>
      </c>
      <c r="H62" s="2"/>
      <c r="I62" s="24">
        <v>0.06</v>
      </c>
      <c r="O62" s="27">
        <v>6</v>
      </c>
      <c r="R62" s="176">
        <v>0.6</v>
      </c>
    </row>
    <row r="63" spans="1:18" x14ac:dyDescent="0.3">
      <c r="A63" s="23">
        <v>0.61</v>
      </c>
      <c r="C63" s="21">
        <v>0.61</v>
      </c>
      <c r="D63" s="21">
        <v>0.61</v>
      </c>
      <c r="F63" s="27">
        <v>610</v>
      </c>
      <c r="H63" s="1"/>
      <c r="I63" s="24">
        <v>6.0999999999999999E-2</v>
      </c>
      <c r="O63" s="27">
        <v>6.1</v>
      </c>
      <c r="R63" s="176">
        <v>0.61</v>
      </c>
    </row>
    <row r="64" spans="1:18" x14ac:dyDescent="0.3">
      <c r="A64" s="23">
        <v>0.62</v>
      </c>
      <c r="C64" s="20">
        <v>0.62</v>
      </c>
      <c r="D64" s="20">
        <v>0.62</v>
      </c>
      <c r="F64" s="27">
        <v>620</v>
      </c>
      <c r="H64" s="2"/>
      <c r="I64" s="24">
        <v>6.2E-2</v>
      </c>
      <c r="O64" s="27">
        <v>6.2</v>
      </c>
      <c r="R64" s="176">
        <v>0.62</v>
      </c>
    </row>
    <row r="65" spans="1:18" x14ac:dyDescent="0.3">
      <c r="A65" s="23">
        <v>0.63</v>
      </c>
      <c r="C65" s="21">
        <v>0.63</v>
      </c>
      <c r="D65" s="21">
        <v>0.63</v>
      </c>
      <c r="F65" s="27">
        <v>630</v>
      </c>
      <c r="H65" s="1"/>
      <c r="I65" s="24">
        <v>6.3E-2</v>
      </c>
      <c r="O65" s="27">
        <v>6.3</v>
      </c>
      <c r="R65" s="176">
        <v>0.63</v>
      </c>
    </row>
    <row r="66" spans="1:18" x14ac:dyDescent="0.3">
      <c r="A66" s="23">
        <v>0.64</v>
      </c>
      <c r="C66" s="20">
        <v>0.64</v>
      </c>
      <c r="D66" s="20">
        <v>0.64</v>
      </c>
      <c r="F66" s="27">
        <v>640</v>
      </c>
      <c r="H66" s="2"/>
      <c r="I66" s="24">
        <v>6.4000000000000001E-2</v>
      </c>
      <c r="O66" s="27">
        <v>6.4</v>
      </c>
      <c r="R66" s="176">
        <v>0.64</v>
      </c>
    </row>
    <row r="67" spans="1:18" x14ac:dyDescent="0.3">
      <c r="A67" s="23">
        <v>0.65</v>
      </c>
      <c r="C67" s="21">
        <v>0.65</v>
      </c>
      <c r="D67" s="21">
        <v>0.65</v>
      </c>
      <c r="F67" s="27">
        <v>650</v>
      </c>
      <c r="H67" s="1"/>
      <c r="I67" s="24">
        <v>6.5000000000000002E-2</v>
      </c>
      <c r="O67" s="27">
        <v>6.5</v>
      </c>
      <c r="R67" s="176">
        <v>0.65</v>
      </c>
    </row>
    <row r="68" spans="1:18" x14ac:dyDescent="0.3">
      <c r="A68" s="23">
        <v>0.66</v>
      </c>
      <c r="C68" s="20">
        <v>0.66</v>
      </c>
      <c r="D68" s="20">
        <v>0.66</v>
      </c>
      <c r="F68" s="27">
        <v>660</v>
      </c>
      <c r="H68" s="2"/>
      <c r="I68" s="24">
        <v>6.6000000000000003E-2</v>
      </c>
      <c r="O68" s="27">
        <v>6.6</v>
      </c>
      <c r="R68" s="176">
        <v>0.66</v>
      </c>
    </row>
    <row r="69" spans="1:18" x14ac:dyDescent="0.3">
      <c r="A69" s="23">
        <v>0.67</v>
      </c>
      <c r="C69" s="21">
        <v>0.67</v>
      </c>
      <c r="D69" s="21">
        <v>0.67</v>
      </c>
      <c r="F69" s="27">
        <v>670</v>
      </c>
      <c r="H69" s="1"/>
      <c r="I69" s="24">
        <v>6.7000000000000004E-2</v>
      </c>
      <c r="O69" s="27">
        <v>6.7</v>
      </c>
      <c r="R69" s="176">
        <v>0.67</v>
      </c>
    </row>
    <row r="70" spans="1:18" x14ac:dyDescent="0.3">
      <c r="A70" s="23">
        <v>0.68</v>
      </c>
      <c r="C70" s="20">
        <v>0.68</v>
      </c>
      <c r="D70" s="20">
        <v>0.68</v>
      </c>
      <c r="F70" s="27">
        <v>680</v>
      </c>
      <c r="H70" s="2"/>
      <c r="I70" s="24">
        <v>6.8000000000000005E-2</v>
      </c>
      <c r="O70" s="27">
        <v>6.8</v>
      </c>
      <c r="R70" s="176">
        <v>0.68</v>
      </c>
    </row>
    <row r="71" spans="1:18" x14ac:dyDescent="0.3">
      <c r="A71" s="23">
        <v>0.69</v>
      </c>
      <c r="C71" s="21">
        <v>0.69</v>
      </c>
      <c r="D71" s="21">
        <v>0.69</v>
      </c>
      <c r="F71" s="27">
        <v>690</v>
      </c>
      <c r="H71" s="1"/>
      <c r="I71" s="24">
        <v>6.9000000000000006E-2</v>
      </c>
      <c r="O71" s="27">
        <v>6.9</v>
      </c>
      <c r="R71" s="176">
        <v>0.69</v>
      </c>
    </row>
    <row r="72" spans="1:18" x14ac:dyDescent="0.3">
      <c r="A72" s="23">
        <v>0.7</v>
      </c>
      <c r="C72" s="20">
        <v>0.7</v>
      </c>
      <c r="D72" s="20">
        <v>0.7</v>
      </c>
      <c r="F72" s="27">
        <v>700</v>
      </c>
      <c r="H72" s="2"/>
      <c r="I72" s="24">
        <v>7.0000000000000007E-2</v>
      </c>
      <c r="O72" s="27">
        <v>7</v>
      </c>
      <c r="R72" s="176">
        <v>0.7</v>
      </c>
    </row>
    <row r="73" spans="1:18" x14ac:dyDescent="0.3">
      <c r="A73" s="23">
        <v>0.71</v>
      </c>
      <c r="C73" s="21">
        <v>0.71</v>
      </c>
      <c r="D73" s="21">
        <v>0.71</v>
      </c>
      <c r="F73" s="27">
        <v>710</v>
      </c>
      <c r="H73" s="1"/>
      <c r="I73" s="24">
        <v>7.0999999999999994E-2</v>
      </c>
      <c r="O73" s="27">
        <v>7.1</v>
      </c>
      <c r="R73" s="176">
        <v>0.71</v>
      </c>
    </row>
    <row r="74" spans="1:18" x14ac:dyDescent="0.3">
      <c r="A74" s="23">
        <v>0.72</v>
      </c>
      <c r="C74" s="20">
        <v>0.72</v>
      </c>
      <c r="D74" s="20">
        <v>0.72</v>
      </c>
      <c r="F74" s="27">
        <v>720</v>
      </c>
      <c r="H74" s="2"/>
      <c r="I74" s="24">
        <v>7.1999999999999995E-2</v>
      </c>
      <c r="O74" s="27">
        <v>7.2</v>
      </c>
      <c r="R74" s="176">
        <v>0.72</v>
      </c>
    </row>
    <row r="75" spans="1:18" x14ac:dyDescent="0.3">
      <c r="A75" s="23">
        <v>0.73</v>
      </c>
      <c r="C75" s="21">
        <v>0.73</v>
      </c>
      <c r="D75" s="21">
        <v>0.73</v>
      </c>
      <c r="F75" s="27">
        <v>730</v>
      </c>
      <c r="H75" s="1"/>
      <c r="I75" s="24">
        <v>7.2999999999999995E-2</v>
      </c>
      <c r="O75" s="27">
        <v>7.3</v>
      </c>
      <c r="R75" s="176">
        <v>0.73</v>
      </c>
    </row>
    <row r="76" spans="1:18" x14ac:dyDescent="0.3">
      <c r="A76" s="23">
        <v>0.74</v>
      </c>
      <c r="C76" s="20">
        <v>0.74</v>
      </c>
      <c r="D76" s="20">
        <v>0.74</v>
      </c>
      <c r="F76" s="27">
        <v>740</v>
      </c>
      <c r="H76" s="2"/>
      <c r="I76" s="24">
        <v>7.3999999999999996E-2</v>
      </c>
      <c r="O76" s="27">
        <v>7.4</v>
      </c>
      <c r="R76" s="176">
        <v>0.74</v>
      </c>
    </row>
    <row r="77" spans="1:18" x14ac:dyDescent="0.3">
      <c r="A77" s="23">
        <v>0.75</v>
      </c>
      <c r="C77" s="21">
        <v>0.75</v>
      </c>
      <c r="D77" s="21">
        <v>0.75</v>
      </c>
      <c r="F77" s="27">
        <v>750</v>
      </c>
      <c r="H77" s="1"/>
      <c r="I77" s="24">
        <v>7.4999999999999997E-2</v>
      </c>
      <c r="O77" s="27">
        <v>7.5</v>
      </c>
      <c r="R77" s="176">
        <v>0.75</v>
      </c>
    </row>
    <row r="78" spans="1:18" x14ac:dyDescent="0.3">
      <c r="A78" s="23">
        <v>0.76</v>
      </c>
      <c r="C78" s="20">
        <v>0.76</v>
      </c>
      <c r="D78" s="20">
        <v>0.76</v>
      </c>
      <c r="F78" s="27">
        <v>760</v>
      </c>
      <c r="H78" s="2"/>
      <c r="I78" s="24">
        <v>7.5999999999999998E-2</v>
      </c>
      <c r="O78" s="27">
        <v>7.6</v>
      </c>
      <c r="R78" s="176">
        <v>0.76</v>
      </c>
    </row>
    <row r="79" spans="1:18" x14ac:dyDescent="0.3">
      <c r="A79" s="23">
        <v>0.77</v>
      </c>
      <c r="C79" s="21">
        <v>0.77</v>
      </c>
      <c r="D79" s="21">
        <v>0.77</v>
      </c>
      <c r="F79" s="27">
        <v>770</v>
      </c>
      <c r="H79" s="1"/>
      <c r="I79" s="24">
        <v>7.6999999999999999E-2</v>
      </c>
      <c r="O79" s="27">
        <v>7.7</v>
      </c>
      <c r="R79" s="176">
        <v>0.77</v>
      </c>
    </row>
    <row r="80" spans="1:18" x14ac:dyDescent="0.3">
      <c r="A80" s="23">
        <v>0.78</v>
      </c>
      <c r="C80" s="20">
        <v>0.78</v>
      </c>
      <c r="D80" s="20">
        <v>0.78</v>
      </c>
      <c r="F80" s="27">
        <v>780</v>
      </c>
      <c r="H80" s="2"/>
      <c r="I80" s="24">
        <v>7.8E-2</v>
      </c>
      <c r="O80" s="27">
        <v>7.8</v>
      </c>
      <c r="R80" s="176">
        <v>0.78</v>
      </c>
    </row>
    <row r="81" spans="1:18" x14ac:dyDescent="0.3">
      <c r="A81" s="23">
        <v>0.79</v>
      </c>
      <c r="C81" s="21">
        <v>0.79</v>
      </c>
      <c r="D81" s="21">
        <v>0.79</v>
      </c>
      <c r="F81" s="27">
        <v>790</v>
      </c>
      <c r="H81" s="1"/>
      <c r="I81" s="24">
        <v>7.9000000000000001E-2</v>
      </c>
      <c r="O81" s="27">
        <v>7.9</v>
      </c>
      <c r="R81" s="176">
        <v>0.79</v>
      </c>
    </row>
    <row r="82" spans="1:18" x14ac:dyDescent="0.3">
      <c r="A82" s="23">
        <v>0.8</v>
      </c>
      <c r="C82" s="20">
        <v>0.8</v>
      </c>
      <c r="D82" s="20">
        <v>0.8</v>
      </c>
      <c r="F82" s="27">
        <v>800</v>
      </c>
      <c r="H82" s="2"/>
      <c r="I82" s="24">
        <v>0.08</v>
      </c>
      <c r="O82" s="27">
        <v>8</v>
      </c>
      <c r="R82" s="176">
        <v>0.8</v>
      </c>
    </row>
    <row r="83" spans="1:18" x14ac:dyDescent="0.3">
      <c r="A83" s="23">
        <v>0.81</v>
      </c>
      <c r="C83" s="21">
        <v>0.81</v>
      </c>
      <c r="D83" s="21">
        <v>0.81</v>
      </c>
      <c r="F83" s="27">
        <v>810</v>
      </c>
      <c r="H83" s="1"/>
      <c r="I83" s="24">
        <v>8.1000000000000003E-2</v>
      </c>
      <c r="O83" s="27">
        <v>8.1</v>
      </c>
      <c r="R83" s="176">
        <v>0.81</v>
      </c>
    </row>
    <row r="84" spans="1:18" x14ac:dyDescent="0.3">
      <c r="A84" s="23">
        <v>0.82</v>
      </c>
      <c r="C84" s="20">
        <v>0.82</v>
      </c>
      <c r="D84" s="20">
        <v>0.82</v>
      </c>
      <c r="F84" s="27">
        <v>820</v>
      </c>
      <c r="H84" s="2"/>
      <c r="I84" s="24">
        <v>8.2000000000000003E-2</v>
      </c>
      <c r="O84" s="27">
        <v>8.1999999999999993</v>
      </c>
      <c r="R84" s="176">
        <v>0.82</v>
      </c>
    </row>
    <row r="85" spans="1:18" x14ac:dyDescent="0.3">
      <c r="A85" s="23">
        <v>0.83</v>
      </c>
      <c r="C85" s="21">
        <v>0.83</v>
      </c>
      <c r="D85" s="21">
        <v>0.83</v>
      </c>
      <c r="F85" s="27">
        <v>830</v>
      </c>
      <c r="H85" s="1"/>
      <c r="I85" s="24">
        <v>8.3000000000000004E-2</v>
      </c>
      <c r="O85" s="27">
        <v>8.3000000000000007</v>
      </c>
      <c r="R85" s="176">
        <v>0.83</v>
      </c>
    </row>
    <row r="86" spans="1:18" x14ac:dyDescent="0.3">
      <c r="A86" s="23">
        <v>0.84</v>
      </c>
      <c r="C86" s="20">
        <v>0.84</v>
      </c>
      <c r="D86" s="20">
        <v>0.84</v>
      </c>
      <c r="F86" s="27">
        <v>840</v>
      </c>
      <c r="H86" s="2"/>
      <c r="I86" s="24">
        <v>8.4000000000000005E-2</v>
      </c>
      <c r="O86" s="27">
        <v>8.4</v>
      </c>
      <c r="R86" s="176">
        <v>0.84</v>
      </c>
    </row>
    <row r="87" spans="1:18" x14ac:dyDescent="0.3">
      <c r="A87" s="23">
        <v>0.85</v>
      </c>
      <c r="C87" s="21">
        <v>0.85</v>
      </c>
      <c r="D87" s="21">
        <v>0.85</v>
      </c>
      <c r="F87" s="27">
        <v>850</v>
      </c>
      <c r="H87" s="1"/>
      <c r="I87" s="24">
        <v>8.5000000000000006E-2</v>
      </c>
      <c r="O87" s="27">
        <v>8.5</v>
      </c>
      <c r="R87" s="176">
        <v>0.85</v>
      </c>
    </row>
    <row r="88" spans="1:18" x14ac:dyDescent="0.3">
      <c r="A88" s="23">
        <v>0.86</v>
      </c>
      <c r="C88" s="20">
        <v>0.86</v>
      </c>
      <c r="D88" s="20">
        <v>0.86</v>
      </c>
      <c r="F88" s="27">
        <v>860</v>
      </c>
      <c r="H88" s="2"/>
      <c r="I88" s="24">
        <v>8.5999999999999993E-2</v>
      </c>
      <c r="O88" s="27">
        <v>8.6</v>
      </c>
      <c r="R88" s="176">
        <v>0.86</v>
      </c>
    </row>
    <row r="89" spans="1:18" x14ac:dyDescent="0.3">
      <c r="A89" s="23">
        <v>0.87</v>
      </c>
      <c r="C89" s="21">
        <v>0.87</v>
      </c>
      <c r="D89" s="21">
        <v>0.87</v>
      </c>
      <c r="F89" s="27">
        <v>870</v>
      </c>
      <c r="H89" s="1"/>
      <c r="I89" s="24">
        <v>8.6999999999999994E-2</v>
      </c>
      <c r="O89" s="27">
        <v>8.6999999999999993</v>
      </c>
      <c r="R89" s="176">
        <v>0.87</v>
      </c>
    </row>
    <row r="90" spans="1:18" x14ac:dyDescent="0.3">
      <c r="A90" s="23">
        <v>0.88</v>
      </c>
      <c r="C90" s="20">
        <v>0.88</v>
      </c>
      <c r="D90" s="20">
        <v>0.88</v>
      </c>
      <c r="F90" s="27">
        <v>880</v>
      </c>
      <c r="H90" s="2"/>
      <c r="I90" s="24">
        <v>8.7999999999999995E-2</v>
      </c>
      <c r="O90" s="27">
        <v>8.8000000000000007</v>
      </c>
      <c r="R90" s="176">
        <v>0.88</v>
      </c>
    </row>
    <row r="91" spans="1:18" x14ac:dyDescent="0.3">
      <c r="A91" s="23">
        <v>0.89</v>
      </c>
      <c r="C91" s="21">
        <v>0.89</v>
      </c>
      <c r="D91" s="21">
        <v>0.89</v>
      </c>
      <c r="F91" s="27">
        <v>890</v>
      </c>
      <c r="H91" s="1"/>
      <c r="I91" s="24">
        <v>8.8999999999999996E-2</v>
      </c>
      <c r="O91" s="27">
        <v>8.9</v>
      </c>
      <c r="R91" s="176">
        <v>0.89</v>
      </c>
    </row>
    <row r="92" spans="1:18" x14ac:dyDescent="0.3">
      <c r="A92" s="23">
        <v>0.9</v>
      </c>
      <c r="C92" s="20">
        <v>0.9</v>
      </c>
      <c r="D92" s="20">
        <v>0.9</v>
      </c>
      <c r="F92" s="27">
        <v>900</v>
      </c>
      <c r="H92" s="2"/>
      <c r="I92" s="24">
        <v>0.09</v>
      </c>
      <c r="O92" s="27">
        <v>9</v>
      </c>
      <c r="R92" s="176">
        <v>0.9</v>
      </c>
    </row>
    <row r="93" spans="1:18" x14ac:dyDescent="0.3">
      <c r="A93" s="23">
        <v>0.91</v>
      </c>
      <c r="C93" s="21">
        <v>0.91</v>
      </c>
      <c r="D93" s="21">
        <v>0.91</v>
      </c>
      <c r="F93" s="27">
        <v>910</v>
      </c>
      <c r="H93" s="1"/>
      <c r="I93" s="24">
        <v>9.0999999999999998E-2</v>
      </c>
      <c r="O93" s="27">
        <v>9.1</v>
      </c>
      <c r="R93" s="176">
        <v>0.91</v>
      </c>
    </row>
    <row r="94" spans="1:18" x14ac:dyDescent="0.3">
      <c r="A94" s="23">
        <v>0.92</v>
      </c>
      <c r="C94" s="20">
        <v>0.92</v>
      </c>
      <c r="D94" s="20">
        <v>0.92</v>
      </c>
      <c r="F94" s="27">
        <v>920</v>
      </c>
      <c r="H94" s="2"/>
      <c r="I94" s="24">
        <v>9.1999999999999998E-2</v>
      </c>
      <c r="O94" s="27">
        <v>9.1999999999999993</v>
      </c>
      <c r="R94" s="176">
        <v>0.92</v>
      </c>
    </row>
    <row r="95" spans="1:18" x14ac:dyDescent="0.3">
      <c r="A95" s="23">
        <v>0.93</v>
      </c>
      <c r="C95" s="21">
        <v>0.93</v>
      </c>
      <c r="D95" s="21">
        <v>0.93</v>
      </c>
      <c r="F95" s="27">
        <v>930</v>
      </c>
      <c r="H95" s="1"/>
      <c r="I95" s="24">
        <v>9.2999999999999999E-2</v>
      </c>
      <c r="O95" s="27">
        <v>9.3000000000000007</v>
      </c>
      <c r="R95" s="176">
        <v>0.93</v>
      </c>
    </row>
    <row r="96" spans="1:18" x14ac:dyDescent="0.3">
      <c r="A96" s="23">
        <v>0.94</v>
      </c>
      <c r="C96" s="20">
        <v>0.94</v>
      </c>
      <c r="D96" s="20">
        <v>0.94</v>
      </c>
      <c r="F96" s="27">
        <v>940</v>
      </c>
      <c r="H96" s="2"/>
      <c r="I96" s="24">
        <v>9.4E-2</v>
      </c>
      <c r="O96" s="27">
        <v>9.4</v>
      </c>
      <c r="R96" s="176">
        <v>0.94</v>
      </c>
    </row>
    <row r="97" spans="1:18" x14ac:dyDescent="0.3">
      <c r="A97" s="23">
        <v>0.95</v>
      </c>
      <c r="C97" s="21">
        <v>0.95</v>
      </c>
      <c r="D97" s="21">
        <v>0.95</v>
      </c>
      <c r="F97" s="27">
        <v>950</v>
      </c>
      <c r="H97" s="1"/>
      <c r="I97" s="24">
        <v>9.5000000000000001E-2</v>
      </c>
      <c r="O97" s="27">
        <v>9.5</v>
      </c>
      <c r="R97" s="176">
        <v>0.95</v>
      </c>
    </row>
    <row r="98" spans="1:18" x14ac:dyDescent="0.3">
      <c r="A98" s="23">
        <v>0.96</v>
      </c>
      <c r="C98" s="20">
        <v>0.96</v>
      </c>
      <c r="D98" s="20">
        <v>0.96</v>
      </c>
      <c r="F98" s="27">
        <v>960</v>
      </c>
      <c r="H98" s="2"/>
      <c r="I98" s="24">
        <v>9.6000000000000002E-2</v>
      </c>
      <c r="O98" s="27">
        <v>9.6</v>
      </c>
      <c r="R98" s="176">
        <v>0.96</v>
      </c>
    </row>
    <row r="99" spans="1:18" x14ac:dyDescent="0.3">
      <c r="A99" s="23">
        <v>0.97</v>
      </c>
      <c r="C99" s="21">
        <v>0.97</v>
      </c>
      <c r="D99" s="21">
        <v>0.97</v>
      </c>
      <c r="F99" s="27">
        <v>970</v>
      </c>
      <c r="H99" s="1"/>
      <c r="I99" s="24">
        <v>9.7000000000000003E-2</v>
      </c>
      <c r="O99" s="27">
        <v>9.6999999999999993</v>
      </c>
      <c r="R99" s="176">
        <v>0.97</v>
      </c>
    </row>
    <row r="100" spans="1:18" x14ac:dyDescent="0.3">
      <c r="A100" s="23">
        <v>0.98</v>
      </c>
      <c r="C100" s="20">
        <v>0.98</v>
      </c>
      <c r="D100" s="20">
        <v>0.98</v>
      </c>
      <c r="F100" s="27">
        <v>980</v>
      </c>
      <c r="H100" s="2"/>
      <c r="I100" s="24">
        <v>9.8000000000000004E-2</v>
      </c>
      <c r="O100" s="27">
        <v>9.8000000000000007</v>
      </c>
      <c r="R100" s="176">
        <v>0.98</v>
      </c>
    </row>
    <row r="101" spans="1:18" x14ac:dyDescent="0.3">
      <c r="A101" s="23">
        <v>0.99</v>
      </c>
      <c r="C101" s="21">
        <v>0.99</v>
      </c>
      <c r="D101" s="21">
        <v>0.99</v>
      </c>
      <c r="F101" s="27">
        <v>990</v>
      </c>
      <c r="H101" s="1"/>
      <c r="I101" s="24">
        <v>9.9000000000000005E-2</v>
      </c>
      <c r="O101" s="27">
        <v>9.9</v>
      </c>
      <c r="R101" s="176">
        <v>0.99</v>
      </c>
    </row>
    <row r="102" spans="1:18" x14ac:dyDescent="0.3">
      <c r="A102" s="23">
        <v>1</v>
      </c>
      <c r="C102" s="22">
        <v>1</v>
      </c>
      <c r="D102" s="22">
        <v>1</v>
      </c>
      <c r="F102" s="27">
        <v>1000</v>
      </c>
      <c r="H102" s="2"/>
      <c r="I102" s="24">
        <v>0.1</v>
      </c>
      <c r="O102" s="27">
        <v>10</v>
      </c>
      <c r="R102" s="176">
        <v>1</v>
      </c>
    </row>
    <row r="103" spans="1:18" x14ac:dyDescent="0.3">
      <c r="F103" s="27">
        <v>1010</v>
      </c>
      <c r="I103" s="24">
        <v>0.10100000000000001</v>
      </c>
      <c r="O103" s="27">
        <v>10.1</v>
      </c>
      <c r="R103" s="176">
        <v>1.01</v>
      </c>
    </row>
    <row r="104" spans="1:18" x14ac:dyDescent="0.3">
      <c r="F104" s="27">
        <v>1020</v>
      </c>
      <c r="I104" s="24">
        <v>0.10199999999999999</v>
      </c>
      <c r="O104" s="27">
        <v>10.199999999999999</v>
      </c>
      <c r="R104" s="176">
        <v>1.02</v>
      </c>
    </row>
    <row r="105" spans="1:18" x14ac:dyDescent="0.3">
      <c r="F105" s="27">
        <v>1030</v>
      </c>
      <c r="I105" s="24">
        <v>0.10299999999999999</v>
      </c>
      <c r="O105" s="27">
        <v>10.3</v>
      </c>
      <c r="R105" s="176">
        <v>1.03</v>
      </c>
    </row>
    <row r="106" spans="1:18" x14ac:dyDescent="0.3">
      <c r="F106" s="27">
        <v>1040</v>
      </c>
      <c r="I106" s="24">
        <v>0.104</v>
      </c>
      <c r="O106" s="27">
        <v>10.4</v>
      </c>
      <c r="R106" s="176">
        <v>1.04</v>
      </c>
    </row>
    <row r="107" spans="1:18" x14ac:dyDescent="0.3">
      <c r="F107" s="27">
        <v>1050</v>
      </c>
      <c r="I107" s="24">
        <v>0.105</v>
      </c>
      <c r="O107" s="27">
        <v>10.5</v>
      </c>
      <c r="R107" s="176">
        <v>1.05</v>
      </c>
    </row>
    <row r="108" spans="1:18" x14ac:dyDescent="0.3">
      <c r="F108" s="27">
        <v>1060</v>
      </c>
      <c r="I108" s="24">
        <v>0.106</v>
      </c>
      <c r="O108" s="27">
        <v>10.6</v>
      </c>
      <c r="R108" s="176">
        <v>1.06</v>
      </c>
    </row>
    <row r="109" spans="1:18" x14ac:dyDescent="0.3">
      <c r="F109" s="27">
        <v>1070</v>
      </c>
      <c r="I109" s="24">
        <v>0.107</v>
      </c>
      <c r="O109" s="27">
        <v>10.7</v>
      </c>
      <c r="R109" s="176">
        <v>1.07</v>
      </c>
    </row>
    <row r="110" spans="1:18" x14ac:dyDescent="0.3">
      <c r="F110" s="27">
        <v>1080</v>
      </c>
      <c r="I110" s="24">
        <v>0.108</v>
      </c>
      <c r="O110" s="27">
        <v>10.8</v>
      </c>
      <c r="R110" s="176">
        <v>1.08</v>
      </c>
    </row>
    <row r="111" spans="1:18" x14ac:dyDescent="0.3">
      <c r="F111" s="27">
        <v>1090</v>
      </c>
      <c r="I111" s="24">
        <v>0.109</v>
      </c>
      <c r="O111" s="27">
        <v>10.9</v>
      </c>
      <c r="R111" s="176">
        <v>1.0900000000000001</v>
      </c>
    </row>
    <row r="112" spans="1:18" x14ac:dyDescent="0.3">
      <c r="F112" s="27">
        <v>1100</v>
      </c>
      <c r="I112" s="24">
        <v>0.11</v>
      </c>
      <c r="O112" s="27">
        <v>11</v>
      </c>
      <c r="R112" s="176">
        <v>1.1000000000000001</v>
      </c>
    </row>
    <row r="113" spans="6:18" x14ac:dyDescent="0.3">
      <c r="F113" s="27">
        <v>1110</v>
      </c>
      <c r="I113" s="24">
        <v>0.111</v>
      </c>
      <c r="O113" s="27">
        <v>11.1</v>
      </c>
      <c r="R113" s="176">
        <v>1.1100000000000001</v>
      </c>
    </row>
    <row r="114" spans="6:18" x14ac:dyDescent="0.3">
      <c r="F114" s="27">
        <v>1120</v>
      </c>
      <c r="I114" s="24">
        <v>0.112</v>
      </c>
      <c r="O114" s="27">
        <v>11.2</v>
      </c>
      <c r="R114" s="176">
        <v>1.1200000000000001</v>
      </c>
    </row>
    <row r="115" spans="6:18" x14ac:dyDescent="0.3">
      <c r="F115" s="27">
        <v>1130</v>
      </c>
      <c r="I115" s="24">
        <v>0.113</v>
      </c>
      <c r="O115" s="27">
        <v>11.3</v>
      </c>
      <c r="R115" s="176">
        <v>1.1299999999999999</v>
      </c>
    </row>
    <row r="116" spans="6:18" x14ac:dyDescent="0.3">
      <c r="F116" s="27">
        <v>1140</v>
      </c>
      <c r="I116" s="24">
        <v>0.114</v>
      </c>
      <c r="O116" s="27">
        <v>11.4</v>
      </c>
      <c r="R116" s="176">
        <v>1.1399999999999999</v>
      </c>
    </row>
    <row r="117" spans="6:18" x14ac:dyDescent="0.3">
      <c r="F117" s="27">
        <v>1150</v>
      </c>
      <c r="I117" s="24">
        <v>0.115</v>
      </c>
      <c r="O117" s="27">
        <v>11.5</v>
      </c>
      <c r="R117" s="176">
        <v>1.1499999999999999</v>
      </c>
    </row>
    <row r="118" spans="6:18" x14ac:dyDescent="0.3">
      <c r="F118" s="27">
        <v>1160</v>
      </c>
      <c r="I118" s="24">
        <v>0.11600000000000001</v>
      </c>
      <c r="O118" s="27">
        <v>11.6</v>
      </c>
      <c r="R118" s="176">
        <v>1.1599999999999999</v>
      </c>
    </row>
    <row r="119" spans="6:18" x14ac:dyDescent="0.3">
      <c r="F119" s="27">
        <v>1170</v>
      </c>
      <c r="I119" s="24">
        <v>0.11700000000000001</v>
      </c>
      <c r="O119" s="27">
        <v>11.7</v>
      </c>
      <c r="R119" s="176">
        <v>1.17</v>
      </c>
    </row>
    <row r="120" spans="6:18" x14ac:dyDescent="0.3">
      <c r="F120" s="27">
        <v>1180</v>
      </c>
      <c r="I120" s="24">
        <v>0.11799999999999999</v>
      </c>
      <c r="O120" s="27">
        <v>11.8</v>
      </c>
      <c r="R120" s="176">
        <v>1.18</v>
      </c>
    </row>
    <row r="121" spans="6:18" x14ac:dyDescent="0.3">
      <c r="F121" s="27">
        <v>1190</v>
      </c>
      <c r="I121" s="24">
        <v>0.11899999999999999</v>
      </c>
      <c r="O121" s="27">
        <v>11.9</v>
      </c>
      <c r="R121" s="176">
        <v>1.19</v>
      </c>
    </row>
    <row r="122" spans="6:18" x14ac:dyDescent="0.3">
      <c r="F122" s="27">
        <v>1200</v>
      </c>
      <c r="I122" s="24">
        <v>0.12</v>
      </c>
      <c r="O122" s="27">
        <v>12</v>
      </c>
      <c r="R122" s="176">
        <v>1.2</v>
      </c>
    </row>
    <row r="123" spans="6:18" x14ac:dyDescent="0.3">
      <c r="F123" s="27">
        <v>1210</v>
      </c>
      <c r="I123" s="24">
        <v>0.121</v>
      </c>
      <c r="O123" s="27">
        <v>12.1</v>
      </c>
      <c r="R123" s="176">
        <v>1.21</v>
      </c>
    </row>
    <row r="124" spans="6:18" x14ac:dyDescent="0.3">
      <c r="F124" s="27">
        <v>1220</v>
      </c>
      <c r="I124" s="24">
        <v>0.122</v>
      </c>
      <c r="O124" s="27">
        <v>12.2</v>
      </c>
      <c r="R124" s="176">
        <v>1.22</v>
      </c>
    </row>
    <row r="125" spans="6:18" x14ac:dyDescent="0.3">
      <c r="F125" s="27">
        <v>1230</v>
      </c>
      <c r="I125" s="24">
        <v>0.123</v>
      </c>
      <c r="O125" s="27">
        <v>12.3</v>
      </c>
      <c r="R125" s="176">
        <v>1.23</v>
      </c>
    </row>
    <row r="126" spans="6:18" x14ac:dyDescent="0.3">
      <c r="F126" s="27">
        <v>1240</v>
      </c>
      <c r="I126" s="24">
        <v>0.124</v>
      </c>
      <c r="O126" s="27">
        <v>12.4</v>
      </c>
      <c r="R126" s="176">
        <v>1.24</v>
      </c>
    </row>
    <row r="127" spans="6:18" x14ac:dyDescent="0.3">
      <c r="F127" s="27">
        <v>1250</v>
      </c>
      <c r="I127" s="24">
        <v>0.125</v>
      </c>
      <c r="O127" s="27">
        <v>12.5</v>
      </c>
      <c r="R127" s="176">
        <v>1.25</v>
      </c>
    </row>
    <row r="128" spans="6:18" x14ac:dyDescent="0.3">
      <c r="F128" s="27">
        <v>1260</v>
      </c>
      <c r="I128" s="24">
        <v>0.126</v>
      </c>
      <c r="O128" s="27">
        <v>12.6</v>
      </c>
      <c r="R128" s="176">
        <v>1.26</v>
      </c>
    </row>
    <row r="129" spans="6:18" x14ac:dyDescent="0.3">
      <c r="F129" s="27">
        <v>1270</v>
      </c>
      <c r="I129" s="24">
        <v>0.127</v>
      </c>
      <c r="O129" s="27">
        <v>12.7</v>
      </c>
      <c r="R129" s="176">
        <v>1.27</v>
      </c>
    </row>
    <row r="130" spans="6:18" x14ac:dyDescent="0.3">
      <c r="F130" s="27">
        <v>1280</v>
      </c>
      <c r="I130" s="24">
        <v>0.128</v>
      </c>
      <c r="O130" s="27">
        <v>12.8</v>
      </c>
      <c r="R130" s="176">
        <v>1.28</v>
      </c>
    </row>
    <row r="131" spans="6:18" x14ac:dyDescent="0.3">
      <c r="F131" s="27">
        <v>1290</v>
      </c>
      <c r="I131" s="24">
        <v>0.129</v>
      </c>
      <c r="O131" s="27">
        <v>12.9</v>
      </c>
      <c r="R131" s="176">
        <v>1.29</v>
      </c>
    </row>
    <row r="132" spans="6:18" x14ac:dyDescent="0.3">
      <c r="F132" s="27">
        <v>1300</v>
      </c>
      <c r="I132" s="24">
        <v>0.13</v>
      </c>
      <c r="O132" s="27">
        <v>13</v>
      </c>
      <c r="R132" s="176">
        <v>1.3</v>
      </c>
    </row>
    <row r="133" spans="6:18" x14ac:dyDescent="0.3">
      <c r="F133" s="27">
        <v>1310</v>
      </c>
      <c r="I133" s="24">
        <v>0.13100000000000001</v>
      </c>
      <c r="O133" s="27">
        <v>13.1</v>
      </c>
      <c r="R133" s="176">
        <v>1.31</v>
      </c>
    </row>
    <row r="134" spans="6:18" x14ac:dyDescent="0.3">
      <c r="F134" s="27">
        <v>1320</v>
      </c>
      <c r="I134" s="24">
        <v>0.13200000000000001</v>
      </c>
      <c r="O134" s="27">
        <v>13.2</v>
      </c>
      <c r="R134" s="176">
        <v>1.32</v>
      </c>
    </row>
    <row r="135" spans="6:18" x14ac:dyDescent="0.3">
      <c r="F135" s="27">
        <v>1330</v>
      </c>
      <c r="I135" s="24">
        <v>0.13300000000000001</v>
      </c>
      <c r="O135" s="27">
        <v>13.3</v>
      </c>
      <c r="R135" s="176">
        <v>1.33</v>
      </c>
    </row>
    <row r="136" spans="6:18" x14ac:dyDescent="0.3">
      <c r="F136" s="27">
        <v>1340</v>
      </c>
      <c r="I136" s="24">
        <v>0.13400000000000001</v>
      </c>
      <c r="O136" s="27">
        <v>13.4</v>
      </c>
      <c r="R136" s="176">
        <v>1.34</v>
      </c>
    </row>
    <row r="137" spans="6:18" x14ac:dyDescent="0.3">
      <c r="F137" s="27">
        <v>1350</v>
      </c>
      <c r="I137" s="24">
        <v>0.13500000000000001</v>
      </c>
      <c r="O137" s="27">
        <v>13.5</v>
      </c>
      <c r="R137" s="176">
        <v>1.35</v>
      </c>
    </row>
    <row r="138" spans="6:18" x14ac:dyDescent="0.3">
      <c r="F138" s="27">
        <v>1360</v>
      </c>
      <c r="I138" s="24">
        <v>0.13600000000000001</v>
      </c>
      <c r="O138" s="27">
        <v>13.6</v>
      </c>
      <c r="R138" s="176">
        <v>1.36</v>
      </c>
    </row>
    <row r="139" spans="6:18" x14ac:dyDescent="0.3">
      <c r="F139" s="27">
        <v>1370</v>
      </c>
      <c r="I139" s="24">
        <v>0.13700000000000001</v>
      </c>
      <c r="O139" s="27">
        <v>13.7</v>
      </c>
      <c r="R139" s="176">
        <v>1.37</v>
      </c>
    </row>
    <row r="140" spans="6:18" x14ac:dyDescent="0.3">
      <c r="F140" s="27">
        <v>1380</v>
      </c>
      <c r="I140" s="24">
        <v>0.13800000000000001</v>
      </c>
      <c r="O140" s="27">
        <v>13.8</v>
      </c>
      <c r="R140" s="176">
        <v>1.38</v>
      </c>
    </row>
    <row r="141" spans="6:18" x14ac:dyDescent="0.3">
      <c r="F141" s="27">
        <v>1390</v>
      </c>
      <c r="I141" s="24">
        <v>0.13900000000000001</v>
      </c>
      <c r="O141" s="27">
        <v>13.9</v>
      </c>
      <c r="R141" s="176">
        <v>1.39</v>
      </c>
    </row>
    <row r="142" spans="6:18" x14ac:dyDescent="0.3">
      <c r="F142" s="27">
        <v>1400</v>
      </c>
      <c r="I142" s="24">
        <v>0.14000000000000001</v>
      </c>
      <c r="O142" s="27">
        <v>14</v>
      </c>
      <c r="R142" s="176">
        <v>1.4</v>
      </c>
    </row>
    <row r="143" spans="6:18" x14ac:dyDescent="0.3">
      <c r="F143" s="27">
        <v>1410</v>
      </c>
      <c r="I143" s="24">
        <v>0.14099999999999999</v>
      </c>
      <c r="O143" s="27">
        <v>14.1</v>
      </c>
      <c r="R143" s="176">
        <v>1.41</v>
      </c>
    </row>
    <row r="144" spans="6:18" x14ac:dyDescent="0.3">
      <c r="F144" s="27">
        <v>1420</v>
      </c>
      <c r="I144" s="24">
        <v>0.14199999999999999</v>
      </c>
      <c r="O144" s="27">
        <v>14.2</v>
      </c>
      <c r="R144" s="176">
        <v>1.42</v>
      </c>
    </row>
    <row r="145" spans="6:18" x14ac:dyDescent="0.3">
      <c r="F145" s="27">
        <v>1430</v>
      </c>
      <c r="I145" s="24">
        <v>0.14299999999999999</v>
      </c>
      <c r="O145" s="27">
        <v>14.3</v>
      </c>
      <c r="R145" s="176">
        <v>1.43</v>
      </c>
    </row>
    <row r="146" spans="6:18" x14ac:dyDescent="0.3">
      <c r="F146" s="27">
        <v>1440</v>
      </c>
      <c r="I146" s="24">
        <v>0.14399999999999999</v>
      </c>
      <c r="O146" s="27">
        <v>14.4</v>
      </c>
      <c r="R146" s="176">
        <v>1.44</v>
      </c>
    </row>
    <row r="147" spans="6:18" x14ac:dyDescent="0.3">
      <c r="F147" s="27">
        <v>1450</v>
      </c>
      <c r="I147" s="24">
        <v>0.14499999999999999</v>
      </c>
      <c r="O147" s="27">
        <v>14.5</v>
      </c>
      <c r="R147" s="176">
        <v>1.45</v>
      </c>
    </row>
    <row r="148" spans="6:18" x14ac:dyDescent="0.3">
      <c r="F148" s="27">
        <v>1460</v>
      </c>
      <c r="I148" s="24">
        <v>0.14599999999999999</v>
      </c>
      <c r="O148" s="27">
        <v>14.6</v>
      </c>
      <c r="R148" s="176">
        <v>1.46</v>
      </c>
    </row>
    <row r="149" spans="6:18" x14ac:dyDescent="0.3">
      <c r="F149" s="27">
        <v>1470</v>
      </c>
      <c r="I149" s="24">
        <v>0.14699999999999999</v>
      </c>
      <c r="O149" s="27">
        <v>14.7</v>
      </c>
      <c r="R149" s="176">
        <v>1.47</v>
      </c>
    </row>
    <row r="150" spans="6:18" x14ac:dyDescent="0.3">
      <c r="F150" s="27">
        <v>1480</v>
      </c>
      <c r="I150" s="24">
        <v>0.14799999999999999</v>
      </c>
      <c r="O150" s="27">
        <v>14.8</v>
      </c>
      <c r="R150" s="176">
        <v>1.48</v>
      </c>
    </row>
    <row r="151" spans="6:18" x14ac:dyDescent="0.3">
      <c r="F151" s="27">
        <v>1490</v>
      </c>
      <c r="I151" s="24">
        <v>0.14899999999999999</v>
      </c>
      <c r="O151" s="27">
        <v>14.9</v>
      </c>
      <c r="R151" s="176">
        <v>1.49</v>
      </c>
    </row>
    <row r="152" spans="6:18" x14ac:dyDescent="0.3">
      <c r="F152" s="27">
        <v>1500</v>
      </c>
      <c r="I152" s="24">
        <v>0.15</v>
      </c>
      <c r="O152" s="27">
        <v>15</v>
      </c>
      <c r="R152" s="176">
        <v>1.5</v>
      </c>
    </row>
    <row r="153" spans="6:18" x14ac:dyDescent="0.3">
      <c r="F153" s="27">
        <v>1510</v>
      </c>
      <c r="I153" s="24">
        <v>0.151</v>
      </c>
      <c r="O153" s="27">
        <v>15.1</v>
      </c>
      <c r="R153" s="176">
        <v>1.51</v>
      </c>
    </row>
    <row r="154" spans="6:18" x14ac:dyDescent="0.3">
      <c r="F154" s="27">
        <v>1520</v>
      </c>
      <c r="I154" s="24">
        <v>0.152</v>
      </c>
      <c r="O154" s="27">
        <v>15.2</v>
      </c>
      <c r="R154" s="176">
        <v>1.52</v>
      </c>
    </row>
    <row r="155" spans="6:18" x14ac:dyDescent="0.3">
      <c r="F155" s="27">
        <v>1530</v>
      </c>
      <c r="I155" s="24">
        <v>0.153</v>
      </c>
      <c r="O155" s="27">
        <v>15.3</v>
      </c>
      <c r="R155" s="176">
        <v>1.53</v>
      </c>
    </row>
    <row r="156" spans="6:18" x14ac:dyDescent="0.3">
      <c r="F156" s="27">
        <v>1540</v>
      </c>
      <c r="I156" s="24">
        <v>0.154</v>
      </c>
      <c r="O156" s="27">
        <v>15.4</v>
      </c>
      <c r="R156" s="176">
        <v>1.54</v>
      </c>
    </row>
    <row r="157" spans="6:18" x14ac:dyDescent="0.3">
      <c r="F157" s="27">
        <v>1550</v>
      </c>
      <c r="I157" s="24">
        <v>0.155</v>
      </c>
      <c r="O157" s="27">
        <v>15.5</v>
      </c>
      <c r="R157" s="176">
        <v>1.55</v>
      </c>
    </row>
    <row r="158" spans="6:18" x14ac:dyDescent="0.3">
      <c r="F158" s="27">
        <v>1560</v>
      </c>
      <c r="I158" s="24">
        <v>0.156</v>
      </c>
      <c r="O158" s="27">
        <v>15.6</v>
      </c>
      <c r="R158" s="176">
        <v>1.56</v>
      </c>
    </row>
    <row r="159" spans="6:18" x14ac:dyDescent="0.3">
      <c r="F159" s="27">
        <v>1570</v>
      </c>
      <c r="I159" s="24">
        <v>0.157</v>
      </c>
      <c r="O159" s="27">
        <v>15.7</v>
      </c>
      <c r="R159" s="176">
        <v>1.57</v>
      </c>
    </row>
    <row r="160" spans="6:18" x14ac:dyDescent="0.3">
      <c r="F160" s="27">
        <v>1580</v>
      </c>
      <c r="I160" s="24">
        <v>0.158</v>
      </c>
      <c r="O160" s="27">
        <v>15.8</v>
      </c>
      <c r="R160" s="176">
        <v>1.58</v>
      </c>
    </row>
    <row r="161" spans="6:18" x14ac:dyDescent="0.3">
      <c r="F161" s="27">
        <v>1590</v>
      </c>
      <c r="I161" s="24">
        <v>0.159</v>
      </c>
      <c r="O161" s="27">
        <v>15.9</v>
      </c>
      <c r="R161" s="176">
        <v>1.59</v>
      </c>
    </row>
    <row r="162" spans="6:18" x14ac:dyDescent="0.3">
      <c r="F162" s="27">
        <v>1600</v>
      </c>
      <c r="I162" s="24">
        <v>0.16</v>
      </c>
      <c r="O162" s="27">
        <v>16</v>
      </c>
      <c r="R162" s="176">
        <v>1.6</v>
      </c>
    </row>
    <row r="163" spans="6:18" x14ac:dyDescent="0.3">
      <c r="F163" s="27">
        <v>1610</v>
      </c>
      <c r="I163" s="24">
        <v>0.161</v>
      </c>
      <c r="O163" s="27">
        <v>16.100000000000001</v>
      </c>
      <c r="R163" s="176">
        <v>1.61</v>
      </c>
    </row>
    <row r="164" spans="6:18" x14ac:dyDescent="0.3">
      <c r="F164" s="27">
        <v>1620</v>
      </c>
      <c r="I164" s="24">
        <v>0.16200000000000001</v>
      </c>
      <c r="O164" s="27">
        <v>16.2</v>
      </c>
      <c r="R164" s="176">
        <v>1.62</v>
      </c>
    </row>
    <row r="165" spans="6:18" x14ac:dyDescent="0.3">
      <c r="F165" s="27">
        <v>1630</v>
      </c>
      <c r="I165" s="24">
        <v>0.16300000000000001</v>
      </c>
      <c r="O165" s="27">
        <v>16.3</v>
      </c>
      <c r="R165" s="176">
        <v>1.63</v>
      </c>
    </row>
    <row r="166" spans="6:18" x14ac:dyDescent="0.3">
      <c r="F166" s="27">
        <v>1640</v>
      </c>
      <c r="I166" s="24">
        <v>0.16400000000000001</v>
      </c>
      <c r="O166" s="27">
        <v>16.399999999999999</v>
      </c>
      <c r="R166" s="176">
        <v>1.64</v>
      </c>
    </row>
    <row r="167" spans="6:18" x14ac:dyDescent="0.3">
      <c r="F167" s="27">
        <v>1650</v>
      </c>
      <c r="I167" s="24">
        <v>0.16500000000000001</v>
      </c>
      <c r="O167" s="27">
        <v>16.5</v>
      </c>
      <c r="R167" s="176">
        <v>1.65</v>
      </c>
    </row>
    <row r="168" spans="6:18" x14ac:dyDescent="0.3">
      <c r="F168" s="27">
        <v>1660</v>
      </c>
      <c r="I168" s="24">
        <v>0.16600000000000001</v>
      </c>
      <c r="O168" s="27">
        <v>16.600000000000001</v>
      </c>
      <c r="R168" s="176">
        <v>1.66</v>
      </c>
    </row>
    <row r="169" spans="6:18" x14ac:dyDescent="0.3">
      <c r="F169" s="27">
        <v>1670</v>
      </c>
      <c r="I169" s="24">
        <v>0.16700000000000001</v>
      </c>
      <c r="O169" s="27">
        <v>16.7</v>
      </c>
      <c r="R169" s="176">
        <v>1.67</v>
      </c>
    </row>
    <row r="170" spans="6:18" x14ac:dyDescent="0.3">
      <c r="F170" s="27">
        <v>1680</v>
      </c>
      <c r="I170" s="24">
        <v>0.16800000000000001</v>
      </c>
      <c r="O170" s="27">
        <v>16.8</v>
      </c>
      <c r="R170" s="176">
        <v>1.68</v>
      </c>
    </row>
    <row r="171" spans="6:18" x14ac:dyDescent="0.3">
      <c r="F171" s="27">
        <v>1690</v>
      </c>
      <c r="I171" s="24">
        <v>0.16900000000000001</v>
      </c>
      <c r="O171" s="27">
        <v>16.899999999999999</v>
      </c>
      <c r="R171" s="176">
        <v>1.69</v>
      </c>
    </row>
    <row r="172" spans="6:18" x14ac:dyDescent="0.3">
      <c r="F172" s="27">
        <v>1700</v>
      </c>
      <c r="I172" s="24">
        <v>0.17</v>
      </c>
      <c r="O172" s="27">
        <v>17</v>
      </c>
      <c r="R172" s="176">
        <v>1.7</v>
      </c>
    </row>
    <row r="173" spans="6:18" x14ac:dyDescent="0.3">
      <c r="F173" s="27">
        <v>1710</v>
      </c>
      <c r="I173" s="24">
        <v>0.17100000000000001</v>
      </c>
      <c r="O173" s="27">
        <v>17.100000000000001</v>
      </c>
      <c r="R173" s="176">
        <v>1.71</v>
      </c>
    </row>
    <row r="174" spans="6:18" x14ac:dyDescent="0.3">
      <c r="F174" s="27">
        <v>1720</v>
      </c>
      <c r="I174" s="24">
        <v>0.17199999999999999</v>
      </c>
      <c r="O174" s="27">
        <v>17.2</v>
      </c>
      <c r="R174" s="176">
        <v>1.72</v>
      </c>
    </row>
    <row r="175" spans="6:18" x14ac:dyDescent="0.3">
      <c r="F175" s="27">
        <v>1730</v>
      </c>
      <c r="I175" s="24">
        <v>0.17299999999999999</v>
      </c>
      <c r="O175" s="27">
        <v>17.3</v>
      </c>
      <c r="R175" s="176">
        <v>1.73</v>
      </c>
    </row>
    <row r="176" spans="6:18" x14ac:dyDescent="0.3">
      <c r="F176" s="27">
        <v>1740</v>
      </c>
      <c r="I176" s="24">
        <v>0.17399999999999999</v>
      </c>
      <c r="O176" s="27">
        <v>17.399999999999999</v>
      </c>
      <c r="R176" s="176">
        <v>1.74</v>
      </c>
    </row>
    <row r="177" spans="6:18" x14ac:dyDescent="0.3">
      <c r="F177" s="27">
        <v>1750</v>
      </c>
      <c r="I177" s="24">
        <v>0.17499999999999999</v>
      </c>
      <c r="O177" s="27">
        <v>17.5</v>
      </c>
      <c r="R177" s="176">
        <v>1.75</v>
      </c>
    </row>
    <row r="178" spans="6:18" x14ac:dyDescent="0.3">
      <c r="F178" s="27">
        <v>1760</v>
      </c>
      <c r="I178" s="24">
        <v>0.17599999999999999</v>
      </c>
      <c r="O178" s="27">
        <v>17.600000000000001</v>
      </c>
      <c r="R178" s="176">
        <v>1.76</v>
      </c>
    </row>
    <row r="179" spans="6:18" x14ac:dyDescent="0.3">
      <c r="F179" s="27">
        <v>1770</v>
      </c>
      <c r="I179" s="24">
        <v>0.17699999999999999</v>
      </c>
      <c r="O179" s="27">
        <v>17.7</v>
      </c>
      <c r="R179" s="176">
        <v>1.77</v>
      </c>
    </row>
    <row r="180" spans="6:18" x14ac:dyDescent="0.3">
      <c r="F180" s="27">
        <v>1780</v>
      </c>
      <c r="I180" s="24">
        <v>0.17799999999999999</v>
      </c>
      <c r="O180" s="27">
        <v>17.8</v>
      </c>
      <c r="R180" s="176">
        <v>1.78</v>
      </c>
    </row>
    <row r="181" spans="6:18" x14ac:dyDescent="0.3">
      <c r="F181" s="27">
        <v>1790</v>
      </c>
      <c r="I181" s="24">
        <v>0.17899999999999999</v>
      </c>
      <c r="O181" s="27">
        <v>17.899999999999999</v>
      </c>
      <c r="R181" s="176">
        <v>1.79</v>
      </c>
    </row>
    <row r="182" spans="6:18" x14ac:dyDescent="0.3">
      <c r="F182" s="27">
        <v>1800</v>
      </c>
      <c r="I182" s="24">
        <v>0.18</v>
      </c>
      <c r="O182" s="27">
        <v>18</v>
      </c>
      <c r="R182" s="176">
        <v>1.8</v>
      </c>
    </row>
    <row r="183" spans="6:18" x14ac:dyDescent="0.3">
      <c r="F183" s="27">
        <v>1810</v>
      </c>
      <c r="I183" s="24">
        <v>0.18099999999999999</v>
      </c>
      <c r="O183" s="27">
        <v>18.100000000000001</v>
      </c>
      <c r="R183" s="176">
        <v>1.81</v>
      </c>
    </row>
    <row r="184" spans="6:18" x14ac:dyDescent="0.3">
      <c r="F184" s="27">
        <v>1820</v>
      </c>
      <c r="I184" s="24">
        <v>0.182</v>
      </c>
      <c r="O184" s="27">
        <v>18.2</v>
      </c>
      <c r="R184" s="176">
        <v>1.82</v>
      </c>
    </row>
    <row r="185" spans="6:18" x14ac:dyDescent="0.3">
      <c r="F185" s="27">
        <v>1830</v>
      </c>
      <c r="I185" s="24">
        <v>0.183</v>
      </c>
      <c r="O185" s="27">
        <v>18.3</v>
      </c>
      <c r="R185" s="176">
        <v>1.83</v>
      </c>
    </row>
    <row r="186" spans="6:18" x14ac:dyDescent="0.3">
      <c r="F186" s="27">
        <v>1840</v>
      </c>
      <c r="I186" s="24">
        <v>0.184</v>
      </c>
      <c r="O186" s="27">
        <v>18.399999999999999</v>
      </c>
      <c r="R186" s="176">
        <v>1.84</v>
      </c>
    </row>
    <row r="187" spans="6:18" x14ac:dyDescent="0.3">
      <c r="F187" s="27">
        <v>1850</v>
      </c>
      <c r="I187" s="24">
        <v>0.185</v>
      </c>
      <c r="O187" s="27">
        <v>18.5</v>
      </c>
      <c r="R187" s="176">
        <v>1.85</v>
      </c>
    </row>
    <row r="188" spans="6:18" x14ac:dyDescent="0.3">
      <c r="F188" s="27">
        <v>1860</v>
      </c>
      <c r="I188" s="24">
        <v>0.186</v>
      </c>
      <c r="O188" s="27">
        <v>18.600000000000001</v>
      </c>
      <c r="R188" s="176">
        <v>1.86</v>
      </c>
    </row>
    <row r="189" spans="6:18" x14ac:dyDescent="0.3">
      <c r="F189" s="27">
        <v>1870</v>
      </c>
      <c r="I189" s="24">
        <v>0.187</v>
      </c>
      <c r="O189" s="27">
        <v>18.7</v>
      </c>
      <c r="R189" s="176">
        <v>1.87</v>
      </c>
    </row>
    <row r="190" spans="6:18" x14ac:dyDescent="0.3">
      <c r="F190" s="27">
        <v>1880</v>
      </c>
      <c r="I190" s="24">
        <v>0.188</v>
      </c>
      <c r="O190" s="27">
        <v>18.8</v>
      </c>
      <c r="R190" s="176">
        <v>1.88</v>
      </c>
    </row>
    <row r="191" spans="6:18" x14ac:dyDescent="0.3">
      <c r="F191" s="27">
        <v>1890</v>
      </c>
      <c r="I191" s="24">
        <v>0.189</v>
      </c>
      <c r="O191" s="27">
        <v>18.899999999999999</v>
      </c>
      <c r="R191" s="176">
        <v>1.89</v>
      </c>
    </row>
    <row r="192" spans="6:18" x14ac:dyDescent="0.3">
      <c r="F192" s="27">
        <v>1900</v>
      </c>
      <c r="I192" s="24">
        <v>0.19</v>
      </c>
      <c r="O192" s="27">
        <v>19</v>
      </c>
      <c r="R192" s="176">
        <v>1.9</v>
      </c>
    </row>
    <row r="193" spans="6:18" x14ac:dyDescent="0.3">
      <c r="F193" s="27">
        <v>1910</v>
      </c>
      <c r="I193" s="24">
        <v>0.191</v>
      </c>
      <c r="O193" s="27">
        <v>19.100000000000001</v>
      </c>
      <c r="R193" s="176">
        <v>1.91</v>
      </c>
    </row>
    <row r="194" spans="6:18" x14ac:dyDescent="0.3">
      <c r="F194" s="27">
        <v>1920</v>
      </c>
      <c r="I194" s="24">
        <v>0.192</v>
      </c>
      <c r="O194" s="27">
        <v>19.2</v>
      </c>
      <c r="R194" s="176">
        <v>1.92</v>
      </c>
    </row>
    <row r="195" spans="6:18" x14ac:dyDescent="0.3">
      <c r="F195" s="27">
        <v>1930</v>
      </c>
      <c r="I195" s="24">
        <v>0.193</v>
      </c>
      <c r="O195" s="27">
        <v>19.3</v>
      </c>
      <c r="R195" s="176">
        <v>1.93</v>
      </c>
    </row>
    <row r="196" spans="6:18" x14ac:dyDescent="0.3">
      <c r="F196" s="27">
        <v>1940</v>
      </c>
      <c r="I196" s="24">
        <v>0.19400000000000001</v>
      </c>
      <c r="O196" s="27">
        <v>19.399999999999999</v>
      </c>
      <c r="R196" s="176">
        <v>1.94</v>
      </c>
    </row>
    <row r="197" spans="6:18" x14ac:dyDescent="0.3">
      <c r="F197" s="27">
        <v>1950</v>
      </c>
      <c r="I197" s="24">
        <v>0.19500000000000001</v>
      </c>
      <c r="O197" s="27">
        <v>19.5</v>
      </c>
      <c r="R197" s="176">
        <v>1.95</v>
      </c>
    </row>
    <row r="198" spans="6:18" x14ac:dyDescent="0.3">
      <c r="F198" s="27">
        <v>1960</v>
      </c>
      <c r="I198" s="24">
        <v>0.19600000000000001</v>
      </c>
      <c r="O198" s="27">
        <v>19.600000000000001</v>
      </c>
      <c r="R198" s="176">
        <v>1.96</v>
      </c>
    </row>
    <row r="199" spans="6:18" x14ac:dyDescent="0.3">
      <c r="F199" s="27">
        <v>1970</v>
      </c>
      <c r="I199" s="24">
        <v>0.19700000000000001</v>
      </c>
      <c r="O199" s="27">
        <v>19.7</v>
      </c>
      <c r="R199" s="176">
        <v>1.97</v>
      </c>
    </row>
    <row r="200" spans="6:18" x14ac:dyDescent="0.3">
      <c r="F200" s="27">
        <v>1980</v>
      </c>
      <c r="I200" s="24">
        <v>0.19800000000000001</v>
      </c>
      <c r="O200" s="27">
        <v>19.8</v>
      </c>
      <c r="R200" s="176">
        <v>1.98</v>
      </c>
    </row>
    <row r="201" spans="6:18" x14ac:dyDescent="0.3">
      <c r="F201" s="27">
        <v>1990</v>
      </c>
      <c r="I201" s="24">
        <v>0.19900000000000001</v>
      </c>
      <c r="O201" s="27">
        <v>19.899999999999999</v>
      </c>
      <c r="R201" s="176">
        <v>1.99</v>
      </c>
    </row>
    <row r="202" spans="6:18" x14ac:dyDescent="0.3">
      <c r="F202" s="27">
        <v>2000</v>
      </c>
      <c r="I202" s="24">
        <v>0.2</v>
      </c>
      <c r="O202" s="27">
        <v>20</v>
      </c>
      <c r="R202" s="176">
        <v>2</v>
      </c>
    </row>
    <row r="203" spans="6:18" x14ac:dyDescent="0.3">
      <c r="F203" s="27">
        <v>2010</v>
      </c>
      <c r="I203" s="24">
        <v>0.20100000000000001</v>
      </c>
      <c r="O203" s="27">
        <v>20.100000000000001</v>
      </c>
      <c r="R203" s="176">
        <v>2.0099999999999998</v>
      </c>
    </row>
    <row r="204" spans="6:18" x14ac:dyDescent="0.3">
      <c r="F204" s="27">
        <v>2020</v>
      </c>
      <c r="I204" s="24">
        <v>0.20200000000000001</v>
      </c>
      <c r="O204" s="27">
        <v>20.2</v>
      </c>
      <c r="R204" s="176">
        <v>2.02</v>
      </c>
    </row>
    <row r="205" spans="6:18" x14ac:dyDescent="0.3">
      <c r="F205" s="27">
        <v>2030</v>
      </c>
      <c r="I205" s="24">
        <v>0.20300000000000001</v>
      </c>
      <c r="O205" s="27">
        <v>20.3</v>
      </c>
      <c r="R205" s="176">
        <v>2.0299999999999998</v>
      </c>
    </row>
    <row r="206" spans="6:18" x14ac:dyDescent="0.3">
      <c r="F206" s="27">
        <v>2040</v>
      </c>
      <c r="I206" s="24">
        <v>0.20399999999999999</v>
      </c>
      <c r="O206" s="27">
        <v>20.399999999999999</v>
      </c>
      <c r="R206" s="176">
        <v>2.04</v>
      </c>
    </row>
    <row r="207" spans="6:18" x14ac:dyDescent="0.3">
      <c r="F207" s="27">
        <v>2050</v>
      </c>
      <c r="I207" s="24">
        <v>0.20499999999999999</v>
      </c>
      <c r="O207" s="27">
        <v>20.5</v>
      </c>
      <c r="R207" s="176">
        <v>2.0499999999999998</v>
      </c>
    </row>
    <row r="208" spans="6:18" x14ac:dyDescent="0.3">
      <c r="F208" s="27">
        <v>2060</v>
      </c>
      <c r="I208" s="24">
        <v>0.20599999999999999</v>
      </c>
      <c r="O208" s="27">
        <v>20.6</v>
      </c>
      <c r="R208" s="176">
        <v>2.06</v>
      </c>
    </row>
    <row r="209" spans="6:18" x14ac:dyDescent="0.3">
      <c r="F209" s="27">
        <v>2070</v>
      </c>
      <c r="I209" s="24">
        <v>0.20699999999999999</v>
      </c>
      <c r="O209" s="27">
        <v>20.7</v>
      </c>
      <c r="R209" s="176">
        <v>2.0699999999999998</v>
      </c>
    </row>
    <row r="210" spans="6:18" x14ac:dyDescent="0.3">
      <c r="F210" s="27">
        <v>2080</v>
      </c>
      <c r="I210" s="24">
        <v>0.20799999999999999</v>
      </c>
      <c r="O210" s="27">
        <v>20.8</v>
      </c>
      <c r="R210" s="176">
        <v>2.08</v>
      </c>
    </row>
    <row r="211" spans="6:18" x14ac:dyDescent="0.3">
      <c r="F211" s="27">
        <v>2090</v>
      </c>
      <c r="I211" s="24">
        <v>0.20899999999999999</v>
      </c>
      <c r="O211" s="27">
        <v>20.9</v>
      </c>
      <c r="R211" s="176">
        <v>2.09</v>
      </c>
    </row>
    <row r="212" spans="6:18" x14ac:dyDescent="0.3">
      <c r="F212" s="27">
        <v>2100</v>
      </c>
      <c r="I212" s="24">
        <v>0.21</v>
      </c>
      <c r="O212" s="27">
        <v>21</v>
      </c>
      <c r="R212" s="176">
        <v>2.1</v>
      </c>
    </row>
    <row r="213" spans="6:18" x14ac:dyDescent="0.3">
      <c r="F213" s="27">
        <v>2110</v>
      </c>
      <c r="I213" s="24">
        <v>0.21099999999999999</v>
      </c>
      <c r="O213" s="27">
        <v>21.1</v>
      </c>
      <c r="R213" s="176">
        <v>2.11</v>
      </c>
    </row>
    <row r="214" spans="6:18" x14ac:dyDescent="0.3">
      <c r="F214" s="27">
        <v>2120</v>
      </c>
      <c r="I214" s="24">
        <v>0.21199999999999999</v>
      </c>
      <c r="O214" s="27">
        <v>21.2</v>
      </c>
      <c r="R214" s="176">
        <v>2.12</v>
      </c>
    </row>
    <row r="215" spans="6:18" x14ac:dyDescent="0.3">
      <c r="F215" s="27">
        <v>2130</v>
      </c>
      <c r="I215" s="24">
        <v>0.21299999999999999</v>
      </c>
      <c r="O215" s="27">
        <v>21.3</v>
      </c>
      <c r="R215" s="176">
        <v>2.13</v>
      </c>
    </row>
    <row r="216" spans="6:18" x14ac:dyDescent="0.3">
      <c r="F216" s="27">
        <v>2140</v>
      </c>
      <c r="I216" s="24">
        <v>0.214</v>
      </c>
      <c r="O216" s="27">
        <v>21.4</v>
      </c>
      <c r="R216" s="176">
        <v>2.14</v>
      </c>
    </row>
    <row r="217" spans="6:18" x14ac:dyDescent="0.3">
      <c r="F217" s="27">
        <v>2150</v>
      </c>
      <c r="I217" s="24">
        <v>0.215</v>
      </c>
      <c r="O217" s="27">
        <v>21.5</v>
      </c>
      <c r="R217" s="176">
        <v>2.15</v>
      </c>
    </row>
    <row r="218" spans="6:18" x14ac:dyDescent="0.3">
      <c r="F218" s="27">
        <v>2160</v>
      </c>
      <c r="I218" s="24">
        <v>0.216</v>
      </c>
      <c r="O218" s="27">
        <v>21.6</v>
      </c>
      <c r="R218" s="176">
        <v>2.16</v>
      </c>
    </row>
    <row r="219" spans="6:18" x14ac:dyDescent="0.3">
      <c r="F219" s="27">
        <v>2170</v>
      </c>
      <c r="I219" s="24">
        <v>0.217</v>
      </c>
      <c r="O219" s="27">
        <v>21.7</v>
      </c>
      <c r="R219" s="176">
        <v>2.17</v>
      </c>
    </row>
    <row r="220" spans="6:18" x14ac:dyDescent="0.3">
      <c r="F220" s="27">
        <v>2180</v>
      </c>
      <c r="I220" s="24">
        <v>0.218</v>
      </c>
      <c r="O220" s="27">
        <v>21.8</v>
      </c>
      <c r="R220" s="176">
        <v>2.1800000000000002</v>
      </c>
    </row>
    <row r="221" spans="6:18" x14ac:dyDescent="0.3">
      <c r="F221" s="27">
        <v>2190</v>
      </c>
      <c r="I221" s="24">
        <v>0.219</v>
      </c>
      <c r="O221" s="27">
        <v>21.9</v>
      </c>
      <c r="R221" s="176">
        <v>2.19</v>
      </c>
    </row>
    <row r="222" spans="6:18" x14ac:dyDescent="0.3">
      <c r="F222" s="27">
        <v>2200</v>
      </c>
      <c r="I222" s="24">
        <v>0.22</v>
      </c>
      <c r="O222" s="27">
        <v>22</v>
      </c>
      <c r="R222" s="176">
        <v>2.2000000000000002</v>
      </c>
    </row>
    <row r="223" spans="6:18" x14ac:dyDescent="0.3">
      <c r="F223" s="27">
        <v>2210</v>
      </c>
      <c r="I223" s="24">
        <v>0.221</v>
      </c>
      <c r="O223" s="27">
        <v>22.1</v>
      </c>
      <c r="R223" s="176">
        <v>2.21</v>
      </c>
    </row>
    <row r="224" spans="6:18" x14ac:dyDescent="0.3">
      <c r="F224" s="27">
        <v>2220</v>
      </c>
      <c r="I224" s="24">
        <v>0.222</v>
      </c>
      <c r="O224" s="27">
        <v>22.2</v>
      </c>
      <c r="R224" s="176">
        <v>2.2200000000000002</v>
      </c>
    </row>
    <row r="225" spans="6:18" x14ac:dyDescent="0.3">
      <c r="F225" s="27">
        <v>2230</v>
      </c>
      <c r="I225" s="24">
        <v>0.223</v>
      </c>
      <c r="O225" s="27">
        <v>22.3</v>
      </c>
      <c r="R225" s="176">
        <v>2.23</v>
      </c>
    </row>
    <row r="226" spans="6:18" x14ac:dyDescent="0.3">
      <c r="F226" s="27">
        <v>2240</v>
      </c>
      <c r="I226" s="24">
        <v>0.224</v>
      </c>
      <c r="O226" s="27">
        <v>22.4</v>
      </c>
      <c r="R226" s="176">
        <v>2.2400000000000002</v>
      </c>
    </row>
    <row r="227" spans="6:18" x14ac:dyDescent="0.3">
      <c r="F227" s="27">
        <v>2250</v>
      </c>
      <c r="I227" s="24">
        <v>0.22500000000000001</v>
      </c>
      <c r="O227" s="27">
        <v>22.5</v>
      </c>
      <c r="R227" s="176">
        <v>2.25</v>
      </c>
    </row>
    <row r="228" spans="6:18" x14ac:dyDescent="0.3">
      <c r="F228" s="27">
        <v>2260</v>
      </c>
      <c r="I228" s="24">
        <v>0.22600000000000001</v>
      </c>
      <c r="O228" s="27">
        <v>22.6</v>
      </c>
      <c r="R228" s="176">
        <v>2.2599999999999998</v>
      </c>
    </row>
    <row r="229" spans="6:18" x14ac:dyDescent="0.3">
      <c r="F229" s="27">
        <v>2270</v>
      </c>
      <c r="I229" s="24">
        <v>0.22700000000000001</v>
      </c>
      <c r="O229" s="27">
        <v>22.7</v>
      </c>
      <c r="R229" s="176">
        <v>2.27</v>
      </c>
    </row>
    <row r="230" spans="6:18" x14ac:dyDescent="0.3">
      <c r="F230" s="27">
        <v>2280</v>
      </c>
      <c r="I230" s="24">
        <v>0.22800000000000001</v>
      </c>
      <c r="O230" s="27">
        <v>22.8</v>
      </c>
      <c r="R230" s="176">
        <v>2.2799999999999998</v>
      </c>
    </row>
    <row r="231" spans="6:18" x14ac:dyDescent="0.3">
      <c r="F231" s="27">
        <v>2290</v>
      </c>
      <c r="I231" s="24">
        <v>0.22900000000000001</v>
      </c>
      <c r="O231" s="27">
        <v>22.9</v>
      </c>
      <c r="R231" s="176">
        <v>2.29</v>
      </c>
    </row>
    <row r="232" spans="6:18" x14ac:dyDescent="0.3">
      <c r="F232" s="27">
        <v>2300</v>
      </c>
      <c r="I232" s="24">
        <v>0.23</v>
      </c>
      <c r="O232" s="27">
        <v>23</v>
      </c>
      <c r="R232" s="176">
        <v>2.2999999999999998</v>
      </c>
    </row>
    <row r="233" spans="6:18" x14ac:dyDescent="0.3">
      <c r="F233" s="27">
        <v>2310</v>
      </c>
      <c r="I233" s="24">
        <v>0.23100000000000001</v>
      </c>
      <c r="O233" s="27">
        <v>23.1</v>
      </c>
      <c r="R233" s="176">
        <v>2.31</v>
      </c>
    </row>
    <row r="234" spans="6:18" x14ac:dyDescent="0.3">
      <c r="F234" s="27">
        <v>2320</v>
      </c>
      <c r="I234" s="24">
        <v>0.23200000000000001</v>
      </c>
      <c r="O234" s="27">
        <v>23.2</v>
      </c>
      <c r="R234" s="176">
        <v>2.3199999999999998</v>
      </c>
    </row>
    <row r="235" spans="6:18" x14ac:dyDescent="0.3">
      <c r="F235" s="27">
        <v>2330</v>
      </c>
      <c r="I235" s="24">
        <v>0.23300000000000001</v>
      </c>
      <c r="O235" s="27">
        <v>23.3</v>
      </c>
      <c r="R235" s="176">
        <v>2.33</v>
      </c>
    </row>
    <row r="236" spans="6:18" x14ac:dyDescent="0.3">
      <c r="F236" s="27">
        <v>2340</v>
      </c>
      <c r="I236" s="24">
        <v>0.23400000000000001</v>
      </c>
      <c r="O236" s="27">
        <v>23.4</v>
      </c>
      <c r="R236" s="176">
        <v>2.34</v>
      </c>
    </row>
    <row r="237" spans="6:18" x14ac:dyDescent="0.3">
      <c r="F237" s="27">
        <v>2350</v>
      </c>
      <c r="I237" s="24">
        <v>0.23499999999999999</v>
      </c>
      <c r="O237" s="27">
        <v>23.5</v>
      </c>
      <c r="R237" s="176">
        <v>2.35</v>
      </c>
    </row>
    <row r="238" spans="6:18" x14ac:dyDescent="0.3">
      <c r="F238" s="27">
        <v>2360</v>
      </c>
      <c r="I238" s="24">
        <v>0.23599999999999999</v>
      </c>
      <c r="O238" s="27">
        <v>23.6</v>
      </c>
      <c r="R238" s="176">
        <v>2.36</v>
      </c>
    </row>
    <row r="239" spans="6:18" x14ac:dyDescent="0.3">
      <c r="F239" s="27">
        <v>2370</v>
      </c>
      <c r="I239" s="24">
        <v>0.23699999999999999</v>
      </c>
      <c r="O239" s="27">
        <v>23.7</v>
      </c>
      <c r="R239" s="176">
        <v>2.37</v>
      </c>
    </row>
    <row r="240" spans="6:18" x14ac:dyDescent="0.3">
      <c r="F240" s="27">
        <v>2380</v>
      </c>
      <c r="I240" s="24">
        <v>0.23799999999999999</v>
      </c>
      <c r="O240" s="27">
        <v>23.8</v>
      </c>
      <c r="R240" s="176">
        <v>2.38</v>
      </c>
    </row>
    <row r="241" spans="6:18" x14ac:dyDescent="0.3">
      <c r="F241" s="27">
        <v>2390</v>
      </c>
      <c r="I241" s="24">
        <v>0.23899999999999999</v>
      </c>
      <c r="O241" s="27">
        <v>23.9</v>
      </c>
      <c r="R241" s="176">
        <v>2.39</v>
      </c>
    </row>
    <row r="242" spans="6:18" x14ac:dyDescent="0.3">
      <c r="F242" s="27">
        <v>2400</v>
      </c>
      <c r="I242" s="24">
        <v>0.24</v>
      </c>
      <c r="O242" s="27">
        <v>24</v>
      </c>
      <c r="R242" s="176">
        <v>2.4</v>
      </c>
    </row>
    <row r="243" spans="6:18" x14ac:dyDescent="0.3">
      <c r="F243" s="27">
        <v>2410</v>
      </c>
      <c r="I243" s="24">
        <v>0.24099999999999999</v>
      </c>
      <c r="O243" s="27">
        <v>24.1</v>
      </c>
      <c r="R243" s="176">
        <v>2.41</v>
      </c>
    </row>
    <row r="244" spans="6:18" x14ac:dyDescent="0.3">
      <c r="F244" s="27">
        <v>2420</v>
      </c>
      <c r="I244" s="24">
        <v>0.24199999999999999</v>
      </c>
      <c r="O244" s="27">
        <v>24.2</v>
      </c>
      <c r="R244" s="176">
        <v>2.42</v>
      </c>
    </row>
    <row r="245" spans="6:18" x14ac:dyDescent="0.3">
      <c r="F245" s="27">
        <v>2430</v>
      </c>
      <c r="I245" s="24">
        <v>0.24299999999999999</v>
      </c>
      <c r="O245" s="27">
        <v>24.3</v>
      </c>
      <c r="R245" s="176">
        <v>2.4300000000000002</v>
      </c>
    </row>
    <row r="246" spans="6:18" x14ac:dyDescent="0.3">
      <c r="F246" s="27">
        <v>2440</v>
      </c>
      <c r="I246" s="24">
        <v>0.24399999999999999</v>
      </c>
      <c r="O246" s="27">
        <v>24.4</v>
      </c>
      <c r="R246" s="176">
        <v>2.44</v>
      </c>
    </row>
    <row r="247" spans="6:18" x14ac:dyDescent="0.3">
      <c r="F247" s="27">
        <v>2450</v>
      </c>
      <c r="I247" s="24">
        <v>0.245</v>
      </c>
      <c r="O247" s="27">
        <v>24.5</v>
      </c>
      <c r="R247" s="176">
        <v>2.4500000000000002</v>
      </c>
    </row>
    <row r="248" spans="6:18" x14ac:dyDescent="0.3">
      <c r="F248" s="27">
        <v>2460</v>
      </c>
      <c r="I248" s="24">
        <v>0.246</v>
      </c>
      <c r="O248" s="27">
        <v>24.6</v>
      </c>
      <c r="R248" s="176">
        <v>2.46</v>
      </c>
    </row>
    <row r="249" spans="6:18" x14ac:dyDescent="0.3">
      <c r="F249" s="27">
        <v>2470</v>
      </c>
      <c r="I249" s="24">
        <v>0.247</v>
      </c>
      <c r="O249" s="27">
        <v>24.7</v>
      </c>
      <c r="R249" s="176">
        <v>2.4700000000000002</v>
      </c>
    </row>
    <row r="250" spans="6:18" x14ac:dyDescent="0.3">
      <c r="F250" s="27">
        <v>2480</v>
      </c>
      <c r="I250" s="24">
        <v>0.248</v>
      </c>
      <c r="O250" s="27">
        <v>24.8</v>
      </c>
      <c r="R250" s="176">
        <v>2.48</v>
      </c>
    </row>
    <row r="251" spans="6:18" x14ac:dyDescent="0.3">
      <c r="F251" s="27">
        <v>2490</v>
      </c>
      <c r="I251" s="24">
        <v>0.249</v>
      </c>
      <c r="O251" s="27">
        <v>24.9</v>
      </c>
      <c r="R251" s="176">
        <v>2.4900000000000002</v>
      </c>
    </row>
    <row r="252" spans="6:18" x14ac:dyDescent="0.3">
      <c r="F252" s="27">
        <v>2500</v>
      </c>
      <c r="I252" s="24">
        <v>0.25</v>
      </c>
      <c r="O252" s="27">
        <v>25</v>
      </c>
      <c r="R252" s="176">
        <v>2.5</v>
      </c>
    </row>
    <row r="253" spans="6:18" x14ac:dyDescent="0.3">
      <c r="F253" s="27">
        <v>2510</v>
      </c>
      <c r="I253" s="24">
        <v>0.251</v>
      </c>
      <c r="O253" s="27">
        <v>25.1</v>
      </c>
      <c r="R253" s="176">
        <v>2.5099999999999998</v>
      </c>
    </row>
    <row r="254" spans="6:18" x14ac:dyDescent="0.3">
      <c r="F254" s="27">
        <v>2520</v>
      </c>
      <c r="I254" s="24">
        <v>0.252</v>
      </c>
      <c r="O254" s="27">
        <v>25.2</v>
      </c>
      <c r="R254" s="176">
        <v>2.52</v>
      </c>
    </row>
    <row r="255" spans="6:18" x14ac:dyDescent="0.3">
      <c r="F255" s="27">
        <v>2530</v>
      </c>
      <c r="I255" s="24">
        <v>0.253</v>
      </c>
      <c r="O255" s="27">
        <v>25.3</v>
      </c>
      <c r="R255" s="176">
        <v>2.5299999999999998</v>
      </c>
    </row>
    <row r="256" spans="6:18" x14ac:dyDescent="0.3">
      <c r="F256" s="27">
        <v>2540</v>
      </c>
      <c r="I256" s="24">
        <v>0.254</v>
      </c>
      <c r="O256" s="27">
        <v>25.4</v>
      </c>
      <c r="R256" s="176">
        <v>2.54</v>
      </c>
    </row>
    <row r="257" spans="6:18" x14ac:dyDescent="0.3">
      <c r="F257" s="27">
        <v>2550</v>
      </c>
      <c r="I257" s="24">
        <v>0.255</v>
      </c>
      <c r="O257" s="27">
        <v>25.5</v>
      </c>
      <c r="R257" s="176">
        <v>2.5499999999999998</v>
      </c>
    </row>
    <row r="258" spans="6:18" x14ac:dyDescent="0.3">
      <c r="F258" s="27">
        <v>2560</v>
      </c>
      <c r="I258" s="24">
        <v>0.25600000000000001</v>
      </c>
      <c r="O258" s="27">
        <v>25.6</v>
      </c>
      <c r="R258" s="176">
        <v>2.56</v>
      </c>
    </row>
    <row r="259" spans="6:18" x14ac:dyDescent="0.3">
      <c r="F259" s="27">
        <v>2570</v>
      </c>
      <c r="I259" s="24">
        <v>0.25700000000000001</v>
      </c>
      <c r="O259" s="27">
        <v>25.7</v>
      </c>
      <c r="R259" s="176">
        <v>2.57</v>
      </c>
    </row>
    <row r="260" spans="6:18" x14ac:dyDescent="0.3">
      <c r="F260" s="27">
        <v>2580</v>
      </c>
      <c r="I260" s="24">
        <v>0.25800000000000001</v>
      </c>
      <c r="O260" s="27">
        <v>25.8</v>
      </c>
      <c r="R260" s="176">
        <v>2.58</v>
      </c>
    </row>
    <row r="261" spans="6:18" x14ac:dyDescent="0.3">
      <c r="F261" s="27">
        <v>2590</v>
      </c>
      <c r="I261" s="24">
        <v>0.25900000000000001</v>
      </c>
      <c r="O261" s="27">
        <v>25.9</v>
      </c>
      <c r="R261" s="176">
        <v>2.59</v>
      </c>
    </row>
    <row r="262" spans="6:18" x14ac:dyDescent="0.3">
      <c r="F262" s="27">
        <v>2600</v>
      </c>
      <c r="I262" s="24">
        <v>0.26</v>
      </c>
      <c r="O262" s="27">
        <v>26</v>
      </c>
      <c r="R262" s="176">
        <v>2.6</v>
      </c>
    </row>
    <row r="263" spans="6:18" x14ac:dyDescent="0.3">
      <c r="F263" s="27">
        <v>2610</v>
      </c>
      <c r="I263" s="24">
        <v>0.26100000000000001</v>
      </c>
      <c r="O263" s="27">
        <v>26.1</v>
      </c>
      <c r="R263" s="176">
        <v>2.61</v>
      </c>
    </row>
    <row r="264" spans="6:18" x14ac:dyDescent="0.3">
      <c r="F264" s="27">
        <v>2620</v>
      </c>
      <c r="I264" s="24">
        <v>0.26200000000000001</v>
      </c>
      <c r="O264" s="27">
        <v>26.2</v>
      </c>
      <c r="R264" s="176">
        <v>2.62</v>
      </c>
    </row>
    <row r="265" spans="6:18" x14ac:dyDescent="0.3">
      <c r="F265" s="27">
        <v>2630</v>
      </c>
      <c r="I265" s="24">
        <v>0.26300000000000001</v>
      </c>
      <c r="O265" s="27">
        <v>26.3</v>
      </c>
      <c r="R265" s="176">
        <v>2.63</v>
      </c>
    </row>
    <row r="266" spans="6:18" x14ac:dyDescent="0.3">
      <c r="F266" s="27">
        <v>2640</v>
      </c>
      <c r="I266" s="24">
        <v>0.26400000000000001</v>
      </c>
      <c r="O266" s="27">
        <v>26.4</v>
      </c>
      <c r="R266" s="176">
        <v>2.64</v>
      </c>
    </row>
    <row r="267" spans="6:18" x14ac:dyDescent="0.3">
      <c r="F267" s="27">
        <v>2650</v>
      </c>
      <c r="I267" s="24">
        <v>0.26500000000000001</v>
      </c>
      <c r="O267" s="27">
        <v>26.5</v>
      </c>
      <c r="R267" s="176">
        <v>2.65</v>
      </c>
    </row>
    <row r="268" spans="6:18" x14ac:dyDescent="0.3">
      <c r="F268" s="27">
        <v>2660</v>
      </c>
      <c r="I268" s="24">
        <v>0.26600000000000001</v>
      </c>
      <c r="O268" s="27">
        <v>26.6</v>
      </c>
      <c r="R268" s="176">
        <v>2.66</v>
      </c>
    </row>
    <row r="269" spans="6:18" x14ac:dyDescent="0.3">
      <c r="F269" s="27">
        <v>2670</v>
      </c>
      <c r="I269" s="24">
        <v>0.26700000000000002</v>
      </c>
      <c r="O269" s="27">
        <v>26.7</v>
      </c>
      <c r="R269" s="176">
        <v>2.67</v>
      </c>
    </row>
    <row r="270" spans="6:18" x14ac:dyDescent="0.3">
      <c r="F270" s="27">
        <v>2680</v>
      </c>
      <c r="I270" s="24">
        <v>0.26800000000000002</v>
      </c>
      <c r="O270" s="27">
        <v>26.8</v>
      </c>
      <c r="R270" s="176">
        <v>2.68</v>
      </c>
    </row>
    <row r="271" spans="6:18" x14ac:dyDescent="0.3">
      <c r="F271" s="27">
        <v>2690</v>
      </c>
      <c r="I271" s="24">
        <v>0.26900000000000002</v>
      </c>
      <c r="O271" s="27">
        <v>26.9</v>
      </c>
      <c r="R271" s="176">
        <v>2.69</v>
      </c>
    </row>
    <row r="272" spans="6:18" x14ac:dyDescent="0.3">
      <c r="F272" s="27">
        <v>2700</v>
      </c>
      <c r="I272" s="24">
        <v>0.27</v>
      </c>
      <c r="O272" s="27">
        <v>27</v>
      </c>
      <c r="R272" s="176">
        <v>2.7</v>
      </c>
    </row>
    <row r="273" spans="6:18" x14ac:dyDescent="0.3">
      <c r="F273" s="27">
        <v>2710</v>
      </c>
      <c r="I273" s="24">
        <v>0.27100000000000002</v>
      </c>
      <c r="O273" s="27">
        <v>27.1</v>
      </c>
      <c r="R273" s="176">
        <v>2.71</v>
      </c>
    </row>
    <row r="274" spans="6:18" x14ac:dyDescent="0.3">
      <c r="F274" s="27">
        <v>2720</v>
      </c>
      <c r="I274" s="24">
        <v>0.27200000000000002</v>
      </c>
      <c r="O274" s="27">
        <v>27.2</v>
      </c>
      <c r="R274" s="176">
        <v>2.72</v>
      </c>
    </row>
    <row r="275" spans="6:18" x14ac:dyDescent="0.3">
      <c r="F275" s="27">
        <v>2730</v>
      </c>
      <c r="I275" s="24">
        <v>0.27300000000000002</v>
      </c>
      <c r="O275" s="27">
        <v>27.3</v>
      </c>
      <c r="R275" s="176">
        <v>2.73</v>
      </c>
    </row>
    <row r="276" spans="6:18" x14ac:dyDescent="0.3">
      <c r="F276" s="27">
        <v>2740</v>
      </c>
      <c r="I276" s="24">
        <v>0.27400000000000002</v>
      </c>
      <c r="O276" s="27">
        <v>27.4</v>
      </c>
      <c r="R276" s="176">
        <v>2.74</v>
      </c>
    </row>
    <row r="277" spans="6:18" x14ac:dyDescent="0.3">
      <c r="F277" s="27">
        <v>2750</v>
      </c>
      <c r="I277" s="24">
        <v>0.27500000000000002</v>
      </c>
      <c r="O277" s="27">
        <v>27.5</v>
      </c>
      <c r="R277" s="176">
        <v>2.75</v>
      </c>
    </row>
    <row r="278" spans="6:18" x14ac:dyDescent="0.3">
      <c r="F278" s="27">
        <v>2760</v>
      </c>
      <c r="I278" s="24">
        <v>0.27600000000000002</v>
      </c>
      <c r="O278" s="27">
        <v>27.6</v>
      </c>
      <c r="R278" s="176">
        <v>2.76</v>
      </c>
    </row>
    <row r="279" spans="6:18" x14ac:dyDescent="0.3">
      <c r="F279" s="27">
        <v>2770</v>
      </c>
      <c r="I279" s="24">
        <v>0.27700000000000002</v>
      </c>
      <c r="O279" s="27">
        <v>27.7</v>
      </c>
      <c r="R279" s="176">
        <v>2.77</v>
      </c>
    </row>
    <row r="280" spans="6:18" x14ac:dyDescent="0.3">
      <c r="F280" s="27">
        <v>2780</v>
      </c>
      <c r="I280" s="24">
        <v>0.27800000000000002</v>
      </c>
      <c r="O280" s="27">
        <v>27.8</v>
      </c>
      <c r="R280" s="176">
        <v>2.78</v>
      </c>
    </row>
    <row r="281" spans="6:18" x14ac:dyDescent="0.3">
      <c r="F281" s="27">
        <v>2790</v>
      </c>
      <c r="I281" s="24">
        <v>0.27900000000000003</v>
      </c>
      <c r="O281" s="27">
        <v>27.9</v>
      </c>
      <c r="R281" s="176">
        <v>2.79</v>
      </c>
    </row>
    <row r="282" spans="6:18" x14ac:dyDescent="0.3">
      <c r="F282" s="27">
        <v>2800</v>
      </c>
      <c r="I282" s="24">
        <v>0.28000000000000003</v>
      </c>
      <c r="O282" s="27">
        <v>28</v>
      </c>
      <c r="R282" s="176">
        <v>2.8</v>
      </c>
    </row>
    <row r="283" spans="6:18" x14ac:dyDescent="0.3">
      <c r="F283" s="27">
        <v>2810</v>
      </c>
      <c r="I283" s="24">
        <v>0.28100000000000003</v>
      </c>
      <c r="O283" s="27">
        <v>28.1</v>
      </c>
      <c r="R283" s="176">
        <v>2.81</v>
      </c>
    </row>
    <row r="284" spans="6:18" x14ac:dyDescent="0.3">
      <c r="F284" s="27">
        <v>2820</v>
      </c>
      <c r="I284" s="24">
        <v>0.28199999999999997</v>
      </c>
      <c r="O284" s="27">
        <v>28.2</v>
      </c>
      <c r="R284" s="176">
        <v>2.82</v>
      </c>
    </row>
    <row r="285" spans="6:18" x14ac:dyDescent="0.3">
      <c r="F285" s="27">
        <v>2830</v>
      </c>
      <c r="I285" s="24">
        <v>0.28299999999999997</v>
      </c>
      <c r="O285" s="27">
        <v>28.3</v>
      </c>
      <c r="R285" s="176">
        <v>2.83</v>
      </c>
    </row>
    <row r="286" spans="6:18" x14ac:dyDescent="0.3">
      <c r="F286" s="27">
        <v>2840</v>
      </c>
      <c r="I286" s="24">
        <v>0.28399999999999997</v>
      </c>
      <c r="O286" s="27">
        <v>28.4</v>
      </c>
      <c r="R286" s="176">
        <v>2.84</v>
      </c>
    </row>
    <row r="287" spans="6:18" x14ac:dyDescent="0.3">
      <c r="F287" s="27">
        <v>2850</v>
      </c>
      <c r="I287" s="24">
        <v>0.28499999999999998</v>
      </c>
      <c r="O287" s="27">
        <v>28.5</v>
      </c>
      <c r="R287" s="176">
        <v>2.85</v>
      </c>
    </row>
    <row r="288" spans="6:18" x14ac:dyDescent="0.3">
      <c r="F288" s="27">
        <v>2860</v>
      </c>
      <c r="I288" s="24">
        <v>0.28599999999999998</v>
      </c>
      <c r="O288" s="27">
        <v>28.6</v>
      </c>
      <c r="R288" s="176">
        <v>2.86</v>
      </c>
    </row>
    <row r="289" spans="6:18" x14ac:dyDescent="0.3">
      <c r="F289" s="27">
        <v>2870</v>
      </c>
      <c r="I289" s="24">
        <v>0.28699999999999998</v>
      </c>
      <c r="O289" s="27">
        <v>28.7</v>
      </c>
      <c r="R289" s="176">
        <v>2.87</v>
      </c>
    </row>
    <row r="290" spans="6:18" x14ac:dyDescent="0.3">
      <c r="F290" s="27">
        <v>2880</v>
      </c>
      <c r="I290" s="24">
        <v>0.28799999999999998</v>
      </c>
      <c r="O290" s="27">
        <v>28.8</v>
      </c>
      <c r="R290" s="176">
        <v>2.88</v>
      </c>
    </row>
    <row r="291" spans="6:18" x14ac:dyDescent="0.3">
      <c r="F291" s="27">
        <v>2890</v>
      </c>
      <c r="I291" s="24">
        <v>0.28899999999999998</v>
      </c>
      <c r="O291" s="27">
        <v>28.9</v>
      </c>
      <c r="R291" s="176">
        <v>2.89</v>
      </c>
    </row>
    <row r="292" spans="6:18" x14ac:dyDescent="0.3">
      <c r="F292" s="27">
        <v>2900</v>
      </c>
      <c r="I292" s="24">
        <v>0.28999999999999998</v>
      </c>
      <c r="O292" s="27">
        <v>29</v>
      </c>
      <c r="R292" s="176">
        <v>2.9</v>
      </c>
    </row>
    <row r="293" spans="6:18" x14ac:dyDescent="0.3">
      <c r="F293" s="27">
        <v>2910</v>
      </c>
      <c r="I293" s="24">
        <v>0.29099999999999998</v>
      </c>
      <c r="O293" s="27">
        <v>29.1</v>
      </c>
      <c r="R293" s="176">
        <v>2.91</v>
      </c>
    </row>
    <row r="294" spans="6:18" x14ac:dyDescent="0.3">
      <c r="F294" s="27">
        <v>2920</v>
      </c>
      <c r="I294" s="24">
        <v>0.29199999999999998</v>
      </c>
      <c r="O294" s="27">
        <v>29.2</v>
      </c>
      <c r="R294" s="176">
        <v>2.92</v>
      </c>
    </row>
    <row r="295" spans="6:18" x14ac:dyDescent="0.3">
      <c r="F295" s="27">
        <v>2930</v>
      </c>
      <c r="I295" s="24">
        <v>0.29299999999999998</v>
      </c>
      <c r="O295" s="27">
        <v>29.3</v>
      </c>
      <c r="R295" s="176">
        <v>2.93</v>
      </c>
    </row>
    <row r="296" spans="6:18" x14ac:dyDescent="0.3">
      <c r="F296" s="27">
        <v>2940</v>
      </c>
      <c r="I296" s="24">
        <v>0.29399999999999998</v>
      </c>
      <c r="O296" s="27">
        <v>29.4</v>
      </c>
      <c r="R296" s="176">
        <v>2.94</v>
      </c>
    </row>
    <row r="297" spans="6:18" x14ac:dyDescent="0.3">
      <c r="F297" s="27">
        <v>2950</v>
      </c>
      <c r="I297" s="24">
        <v>0.29499999999999998</v>
      </c>
      <c r="O297" s="27">
        <v>29.5</v>
      </c>
      <c r="R297" s="176">
        <v>2.95</v>
      </c>
    </row>
    <row r="298" spans="6:18" x14ac:dyDescent="0.3">
      <c r="F298" s="27">
        <v>2960</v>
      </c>
      <c r="I298" s="24">
        <v>0.29599999999999999</v>
      </c>
      <c r="O298" s="27">
        <v>29.6</v>
      </c>
      <c r="R298" s="176">
        <v>2.96</v>
      </c>
    </row>
    <row r="299" spans="6:18" x14ac:dyDescent="0.3">
      <c r="F299" s="27">
        <v>2970</v>
      </c>
      <c r="I299" s="24">
        <v>0.29699999999999999</v>
      </c>
      <c r="O299" s="27">
        <v>29.7</v>
      </c>
      <c r="R299" s="176">
        <v>2.97</v>
      </c>
    </row>
    <row r="300" spans="6:18" x14ac:dyDescent="0.3">
      <c r="F300" s="27">
        <v>2980</v>
      </c>
      <c r="I300" s="24">
        <v>0.29799999999999999</v>
      </c>
      <c r="O300" s="27">
        <v>29.8</v>
      </c>
      <c r="R300" s="176">
        <v>2.98</v>
      </c>
    </row>
    <row r="301" spans="6:18" x14ac:dyDescent="0.3">
      <c r="F301" s="27">
        <v>2990</v>
      </c>
      <c r="I301" s="24">
        <v>0.29899999999999999</v>
      </c>
      <c r="O301" s="27">
        <v>29.9</v>
      </c>
      <c r="R301" s="176">
        <v>2.99</v>
      </c>
    </row>
    <row r="302" spans="6:18" x14ac:dyDescent="0.3">
      <c r="F302" s="27">
        <v>3000</v>
      </c>
      <c r="I302" s="24">
        <v>0.3</v>
      </c>
      <c r="O302" s="27">
        <v>30</v>
      </c>
      <c r="R302" s="176">
        <v>3</v>
      </c>
    </row>
    <row r="303" spans="6:18" x14ac:dyDescent="0.3">
      <c r="F303" s="27">
        <v>3010</v>
      </c>
      <c r="I303" s="24">
        <v>0.30099999999999999</v>
      </c>
      <c r="R303" s="176">
        <v>3.01</v>
      </c>
    </row>
    <row r="304" spans="6:18" x14ac:dyDescent="0.3">
      <c r="F304" s="27">
        <v>3020</v>
      </c>
      <c r="I304" s="24">
        <v>0.30199999999999999</v>
      </c>
      <c r="R304" s="176">
        <v>3.02</v>
      </c>
    </row>
    <row r="305" spans="6:18" x14ac:dyDescent="0.3">
      <c r="F305" s="27">
        <v>3030</v>
      </c>
      <c r="I305" s="24">
        <v>0.30299999999999999</v>
      </c>
      <c r="R305" s="176">
        <v>3.03</v>
      </c>
    </row>
    <row r="306" spans="6:18" x14ac:dyDescent="0.3">
      <c r="F306" s="27">
        <v>3040</v>
      </c>
      <c r="I306" s="24">
        <v>0.30399999999999999</v>
      </c>
      <c r="R306" s="176">
        <v>3.04</v>
      </c>
    </row>
    <row r="307" spans="6:18" x14ac:dyDescent="0.3">
      <c r="F307" s="27">
        <v>3050</v>
      </c>
      <c r="I307" s="24">
        <v>0.30499999999999999</v>
      </c>
      <c r="R307" s="176">
        <v>3.05</v>
      </c>
    </row>
    <row r="308" spans="6:18" x14ac:dyDescent="0.3">
      <c r="F308" s="27">
        <v>3060</v>
      </c>
      <c r="I308" s="24">
        <v>0.30599999999999999</v>
      </c>
      <c r="R308" s="176">
        <v>3.06</v>
      </c>
    </row>
    <row r="309" spans="6:18" x14ac:dyDescent="0.3">
      <c r="F309" s="27">
        <v>3070</v>
      </c>
      <c r="I309" s="24">
        <v>0.307</v>
      </c>
      <c r="R309" s="176">
        <v>3.07</v>
      </c>
    </row>
    <row r="310" spans="6:18" x14ac:dyDescent="0.3">
      <c r="F310" s="27">
        <v>3080</v>
      </c>
      <c r="I310" s="24">
        <v>0.308</v>
      </c>
      <c r="R310" s="176">
        <v>3.08</v>
      </c>
    </row>
    <row r="311" spans="6:18" x14ac:dyDescent="0.3">
      <c r="F311" s="27">
        <v>3090</v>
      </c>
      <c r="I311" s="24">
        <v>0.309</v>
      </c>
      <c r="R311" s="176">
        <v>3.09</v>
      </c>
    </row>
    <row r="312" spans="6:18" x14ac:dyDescent="0.3">
      <c r="F312" s="27">
        <v>3100</v>
      </c>
      <c r="I312" s="24">
        <v>0.31</v>
      </c>
      <c r="R312" s="176">
        <v>3.1</v>
      </c>
    </row>
    <row r="313" spans="6:18" x14ac:dyDescent="0.3">
      <c r="F313" s="27">
        <v>3110</v>
      </c>
      <c r="I313" s="24">
        <v>0.311</v>
      </c>
      <c r="R313" s="176">
        <v>3.11</v>
      </c>
    </row>
    <row r="314" spans="6:18" x14ac:dyDescent="0.3">
      <c r="F314" s="27">
        <v>3120</v>
      </c>
      <c r="I314" s="24">
        <v>0.312</v>
      </c>
      <c r="R314" s="176">
        <v>3.12</v>
      </c>
    </row>
    <row r="315" spans="6:18" x14ac:dyDescent="0.3">
      <c r="F315" s="27">
        <v>3130</v>
      </c>
      <c r="I315" s="24">
        <v>0.313</v>
      </c>
      <c r="R315" s="176">
        <v>3.13</v>
      </c>
    </row>
    <row r="316" spans="6:18" x14ac:dyDescent="0.3">
      <c r="F316" s="27">
        <v>3140</v>
      </c>
      <c r="I316" s="24">
        <v>0.314</v>
      </c>
      <c r="R316" s="176">
        <v>3.14</v>
      </c>
    </row>
    <row r="317" spans="6:18" x14ac:dyDescent="0.3">
      <c r="F317" s="27">
        <v>3150</v>
      </c>
      <c r="I317" s="24">
        <v>0.315</v>
      </c>
      <c r="R317" s="176">
        <v>3.15</v>
      </c>
    </row>
    <row r="318" spans="6:18" x14ac:dyDescent="0.3">
      <c r="F318" s="27">
        <v>3160</v>
      </c>
      <c r="I318" s="24">
        <v>0.316</v>
      </c>
      <c r="R318" s="176">
        <v>3.16</v>
      </c>
    </row>
    <row r="319" spans="6:18" x14ac:dyDescent="0.3">
      <c r="F319" s="27">
        <v>3170</v>
      </c>
      <c r="I319" s="24">
        <v>0.317</v>
      </c>
      <c r="R319" s="176">
        <v>3.17</v>
      </c>
    </row>
    <row r="320" spans="6:18" x14ac:dyDescent="0.3">
      <c r="F320" s="27">
        <v>3180</v>
      </c>
      <c r="I320" s="24">
        <v>0.318</v>
      </c>
      <c r="R320" s="176">
        <v>3.18</v>
      </c>
    </row>
    <row r="321" spans="6:18" x14ac:dyDescent="0.3">
      <c r="F321" s="27">
        <v>3190</v>
      </c>
      <c r="I321" s="24">
        <v>0.31900000000000001</v>
      </c>
      <c r="R321" s="176">
        <v>3.19</v>
      </c>
    </row>
    <row r="322" spans="6:18" x14ac:dyDescent="0.3">
      <c r="F322" s="27">
        <v>3200</v>
      </c>
      <c r="I322" s="24">
        <v>0.32</v>
      </c>
      <c r="R322" s="176">
        <v>3.2</v>
      </c>
    </row>
    <row r="323" spans="6:18" x14ac:dyDescent="0.3">
      <c r="F323" s="27">
        <v>3210</v>
      </c>
      <c r="I323" s="24">
        <v>0.32100000000000001</v>
      </c>
      <c r="R323" s="176">
        <v>3.21</v>
      </c>
    </row>
    <row r="324" spans="6:18" x14ac:dyDescent="0.3">
      <c r="F324" s="27">
        <v>3220</v>
      </c>
      <c r="I324" s="24">
        <v>0.32200000000000001</v>
      </c>
      <c r="R324" s="176">
        <v>3.22</v>
      </c>
    </row>
    <row r="325" spans="6:18" x14ac:dyDescent="0.3">
      <c r="F325" s="27">
        <v>3230</v>
      </c>
      <c r="I325" s="24">
        <v>0.32300000000000001</v>
      </c>
      <c r="R325" s="176">
        <v>3.23</v>
      </c>
    </row>
    <row r="326" spans="6:18" x14ac:dyDescent="0.3">
      <c r="F326" s="27">
        <v>3240</v>
      </c>
      <c r="I326" s="24">
        <v>0.32400000000000001</v>
      </c>
      <c r="R326" s="176">
        <v>3.24</v>
      </c>
    </row>
    <row r="327" spans="6:18" x14ac:dyDescent="0.3">
      <c r="F327" s="27">
        <v>3250</v>
      </c>
      <c r="I327" s="24">
        <v>0.32500000000000001</v>
      </c>
      <c r="R327" s="176">
        <v>3.25</v>
      </c>
    </row>
    <row r="328" spans="6:18" x14ac:dyDescent="0.3">
      <c r="F328" s="27">
        <v>3260</v>
      </c>
      <c r="I328" s="24">
        <v>0.32600000000000001</v>
      </c>
      <c r="R328" s="176">
        <v>3.26</v>
      </c>
    </row>
    <row r="329" spans="6:18" x14ac:dyDescent="0.3">
      <c r="F329" s="27">
        <v>3270</v>
      </c>
      <c r="I329" s="24">
        <v>0.32700000000000001</v>
      </c>
      <c r="R329" s="176">
        <v>3.27</v>
      </c>
    </row>
    <row r="330" spans="6:18" x14ac:dyDescent="0.3">
      <c r="F330" s="27">
        <v>3280</v>
      </c>
      <c r="I330" s="24">
        <v>0.32800000000000001</v>
      </c>
      <c r="R330" s="176">
        <v>3.28</v>
      </c>
    </row>
    <row r="331" spans="6:18" x14ac:dyDescent="0.3">
      <c r="F331" s="27">
        <v>3290</v>
      </c>
      <c r="I331" s="24">
        <v>0.32900000000000001</v>
      </c>
      <c r="R331" s="176">
        <v>3.29</v>
      </c>
    </row>
    <row r="332" spans="6:18" x14ac:dyDescent="0.3">
      <c r="F332" s="27">
        <v>3300</v>
      </c>
      <c r="I332" s="24">
        <v>0.33</v>
      </c>
      <c r="R332" s="176">
        <v>3.3</v>
      </c>
    </row>
    <row r="333" spans="6:18" x14ac:dyDescent="0.3">
      <c r="F333" s="27">
        <v>3310</v>
      </c>
      <c r="I333" s="24">
        <v>0.33100000000000002</v>
      </c>
      <c r="R333" s="176">
        <v>3.31</v>
      </c>
    </row>
    <row r="334" spans="6:18" x14ac:dyDescent="0.3">
      <c r="F334" s="27">
        <v>3320</v>
      </c>
      <c r="I334" s="24">
        <v>0.33200000000000002</v>
      </c>
      <c r="R334" s="176">
        <v>3.32</v>
      </c>
    </row>
    <row r="335" spans="6:18" x14ac:dyDescent="0.3">
      <c r="F335" s="27">
        <v>3330</v>
      </c>
      <c r="I335" s="24">
        <v>0.33300000000000002</v>
      </c>
      <c r="R335" s="176">
        <v>3.33</v>
      </c>
    </row>
    <row r="336" spans="6:18" x14ac:dyDescent="0.3">
      <c r="F336" s="27">
        <v>3340</v>
      </c>
      <c r="I336" s="24">
        <v>0.33400000000000002</v>
      </c>
      <c r="R336" s="176">
        <v>3.34</v>
      </c>
    </row>
    <row r="337" spans="6:18" x14ac:dyDescent="0.3">
      <c r="F337" s="27">
        <v>3350</v>
      </c>
      <c r="I337" s="24">
        <v>0.33500000000000002</v>
      </c>
      <c r="R337" s="176">
        <v>3.35</v>
      </c>
    </row>
    <row r="338" spans="6:18" x14ac:dyDescent="0.3">
      <c r="F338" s="27">
        <v>3360</v>
      </c>
      <c r="I338" s="24">
        <v>0.33600000000000002</v>
      </c>
      <c r="R338" s="176">
        <v>3.36</v>
      </c>
    </row>
    <row r="339" spans="6:18" x14ac:dyDescent="0.3">
      <c r="F339" s="27">
        <v>3370</v>
      </c>
      <c r="I339" s="24">
        <v>0.33700000000000002</v>
      </c>
      <c r="R339" s="176">
        <v>3.37</v>
      </c>
    </row>
    <row r="340" spans="6:18" x14ac:dyDescent="0.3">
      <c r="F340" s="27">
        <v>3380</v>
      </c>
      <c r="I340" s="24">
        <v>0.33800000000000002</v>
      </c>
      <c r="R340" s="176">
        <v>3.38</v>
      </c>
    </row>
    <row r="341" spans="6:18" x14ac:dyDescent="0.3">
      <c r="F341" s="27">
        <v>3390</v>
      </c>
      <c r="I341" s="24">
        <v>0.33900000000000002</v>
      </c>
      <c r="R341" s="176">
        <v>3.39</v>
      </c>
    </row>
    <row r="342" spans="6:18" x14ac:dyDescent="0.3">
      <c r="F342" s="27">
        <v>3400</v>
      </c>
      <c r="I342" s="24">
        <v>0.34</v>
      </c>
      <c r="R342" s="176">
        <v>3.4</v>
      </c>
    </row>
    <row r="343" spans="6:18" x14ac:dyDescent="0.3">
      <c r="F343" s="27">
        <v>3410</v>
      </c>
      <c r="I343" s="24">
        <v>0.34100000000000003</v>
      </c>
      <c r="R343" s="176">
        <v>3.41</v>
      </c>
    </row>
    <row r="344" spans="6:18" x14ac:dyDescent="0.3">
      <c r="F344" s="27">
        <v>3420</v>
      </c>
      <c r="I344" s="24">
        <v>0.34200000000000003</v>
      </c>
      <c r="R344" s="176">
        <v>3.42</v>
      </c>
    </row>
    <row r="345" spans="6:18" x14ac:dyDescent="0.3">
      <c r="F345" s="27">
        <v>3430</v>
      </c>
      <c r="I345" s="24">
        <v>0.34300000000000003</v>
      </c>
      <c r="R345" s="176">
        <v>3.43</v>
      </c>
    </row>
    <row r="346" spans="6:18" x14ac:dyDescent="0.3">
      <c r="F346" s="27">
        <v>3440</v>
      </c>
      <c r="I346" s="24">
        <v>0.34399999999999997</v>
      </c>
      <c r="R346" s="176">
        <v>3.44</v>
      </c>
    </row>
    <row r="347" spans="6:18" x14ac:dyDescent="0.3">
      <c r="F347" s="27">
        <v>3450</v>
      </c>
      <c r="I347" s="24">
        <v>0.34499999999999997</v>
      </c>
      <c r="R347" s="176">
        <v>3.45</v>
      </c>
    </row>
    <row r="348" spans="6:18" x14ac:dyDescent="0.3">
      <c r="F348" s="27">
        <v>3460</v>
      </c>
      <c r="I348" s="24">
        <v>0.34599999999999997</v>
      </c>
      <c r="R348" s="176">
        <v>3.46</v>
      </c>
    </row>
    <row r="349" spans="6:18" x14ac:dyDescent="0.3">
      <c r="F349" s="27">
        <v>3470</v>
      </c>
      <c r="I349" s="24">
        <v>0.34699999999999998</v>
      </c>
      <c r="R349" s="176">
        <v>3.47</v>
      </c>
    </row>
    <row r="350" spans="6:18" x14ac:dyDescent="0.3">
      <c r="F350" s="27">
        <v>3480</v>
      </c>
      <c r="I350" s="24">
        <v>0.34799999999999998</v>
      </c>
      <c r="R350" s="176">
        <v>3.48</v>
      </c>
    </row>
    <row r="351" spans="6:18" x14ac:dyDescent="0.3">
      <c r="F351" s="27">
        <v>3490</v>
      </c>
      <c r="I351" s="24">
        <v>0.34899999999999998</v>
      </c>
      <c r="R351" s="176">
        <v>3.49</v>
      </c>
    </row>
    <row r="352" spans="6:18" x14ac:dyDescent="0.3">
      <c r="F352" s="27">
        <v>3500</v>
      </c>
      <c r="I352" s="24">
        <v>0.35</v>
      </c>
      <c r="R352" s="176">
        <v>3.5</v>
      </c>
    </row>
    <row r="353" spans="6:18" x14ac:dyDescent="0.3">
      <c r="F353" s="27">
        <v>3510</v>
      </c>
      <c r="I353" s="24">
        <v>0.35099999999999998</v>
      </c>
      <c r="R353" s="176">
        <v>3.51</v>
      </c>
    </row>
    <row r="354" spans="6:18" x14ac:dyDescent="0.3">
      <c r="F354" s="27">
        <v>3520</v>
      </c>
      <c r="I354" s="24">
        <v>0.35199999999999998</v>
      </c>
      <c r="R354" s="176">
        <v>3.52</v>
      </c>
    </row>
    <row r="355" spans="6:18" x14ac:dyDescent="0.3">
      <c r="F355" s="27">
        <v>3530</v>
      </c>
      <c r="I355" s="24">
        <v>0.35299999999999998</v>
      </c>
      <c r="R355" s="176">
        <v>3.53</v>
      </c>
    </row>
    <row r="356" spans="6:18" x14ac:dyDescent="0.3">
      <c r="F356" s="27">
        <v>3540</v>
      </c>
      <c r="I356" s="24">
        <v>0.35399999999999998</v>
      </c>
      <c r="R356" s="176">
        <v>3.54</v>
      </c>
    </row>
    <row r="357" spans="6:18" x14ac:dyDescent="0.3">
      <c r="F357" s="27">
        <v>3550</v>
      </c>
      <c r="I357" s="24">
        <v>0.35499999999999998</v>
      </c>
      <c r="R357" s="176">
        <v>3.55</v>
      </c>
    </row>
    <row r="358" spans="6:18" x14ac:dyDescent="0.3">
      <c r="F358" s="27">
        <v>3560</v>
      </c>
      <c r="I358" s="24">
        <v>0.35599999999999998</v>
      </c>
      <c r="R358" s="176">
        <v>3.56</v>
      </c>
    </row>
    <row r="359" spans="6:18" x14ac:dyDescent="0.3">
      <c r="F359" s="27">
        <v>3570</v>
      </c>
      <c r="I359" s="24">
        <v>0.35699999999999998</v>
      </c>
      <c r="R359" s="176">
        <v>3.57</v>
      </c>
    </row>
    <row r="360" spans="6:18" x14ac:dyDescent="0.3">
      <c r="F360" s="27">
        <v>3580</v>
      </c>
      <c r="I360" s="24">
        <v>0.35799999999999998</v>
      </c>
      <c r="R360" s="176">
        <v>3.58</v>
      </c>
    </row>
    <row r="361" spans="6:18" x14ac:dyDescent="0.3">
      <c r="F361" s="27">
        <v>3590</v>
      </c>
      <c r="I361" s="24">
        <v>0.35899999999999999</v>
      </c>
      <c r="R361" s="176">
        <v>3.59</v>
      </c>
    </row>
    <row r="362" spans="6:18" x14ac:dyDescent="0.3">
      <c r="F362" s="27">
        <v>3600</v>
      </c>
      <c r="I362" s="24">
        <v>0.36</v>
      </c>
      <c r="R362" s="176">
        <v>3.6</v>
      </c>
    </row>
    <row r="363" spans="6:18" x14ac:dyDescent="0.3">
      <c r="F363" s="27">
        <v>3610</v>
      </c>
      <c r="I363" s="24">
        <v>0.36099999999999999</v>
      </c>
      <c r="R363" s="176">
        <v>3.61</v>
      </c>
    </row>
    <row r="364" spans="6:18" x14ac:dyDescent="0.3">
      <c r="F364" s="27">
        <v>3620</v>
      </c>
      <c r="I364" s="24">
        <v>0.36199999999999999</v>
      </c>
      <c r="R364" s="176">
        <v>3.62</v>
      </c>
    </row>
    <row r="365" spans="6:18" x14ac:dyDescent="0.3">
      <c r="F365" s="27">
        <v>3630</v>
      </c>
      <c r="I365" s="24">
        <v>0.36299999999999999</v>
      </c>
      <c r="R365" s="176">
        <v>3.63</v>
      </c>
    </row>
    <row r="366" spans="6:18" x14ac:dyDescent="0.3">
      <c r="F366" s="27">
        <v>3640</v>
      </c>
      <c r="I366" s="24">
        <v>0.36399999999999999</v>
      </c>
      <c r="R366" s="176">
        <v>3.64</v>
      </c>
    </row>
    <row r="367" spans="6:18" x14ac:dyDescent="0.3">
      <c r="F367" s="27">
        <v>3650</v>
      </c>
      <c r="I367" s="24">
        <v>0.36499999999999999</v>
      </c>
      <c r="R367" s="176">
        <v>3.65</v>
      </c>
    </row>
    <row r="368" spans="6:18" x14ac:dyDescent="0.3">
      <c r="F368" s="27">
        <v>3660</v>
      </c>
      <c r="I368" s="24">
        <v>0.36599999999999999</v>
      </c>
      <c r="R368" s="176">
        <v>3.66</v>
      </c>
    </row>
    <row r="369" spans="6:18" x14ac:dyDescent="0.3">
      <c r="F369" s="27">
        <v>3670</v>
      </c>
      <c r="I369" s="24">
        <v>0.36699999999999999</v>
      </c>
      <c r="R369" s="176">
        <v>3.67</v>
      </c>
    </row>
    <row r="370" spans="6:18" x14ac:dyDescent="0.3">
      <c r="F370" s="27">
        <v>3680</v>
      </c>
      <c r="I370" s="24">
        <v>0.36799999999999999</v>
      </c>
      <c r="R370" s="176">
        <v>3.68</v>
      </c>
    </row>
    <row r="371" spans="6:18" x14ac:dyDescent="0.3">
      <c r="F371" s="27">
        <v>3690</v>
      </c>
      <c r="I371" s="24">
        <v>0.36899999999999999</v>
      </c>
      <c r="R371" s="176">
        <v>3.69</v>
      </c>
    </row>
    <row r="372" spans="6:18" x14ac:dyDescent="0.3">
      <c r="F372" s="27">
        <v>3700</v>
      </c>
      <c r="I372" s="24">
        <v>0.37</v>
      </c>
      <c r="R372" s="176">
        <v>3.7</v>
      </c>
    </row>
    <row r="373" spans="6:18" x14ac:dyDescent="0.3">
      <c r="F373" s="27">
        <v>3710</v>
      </c>
      <c r="I373" s="24">
        <v>0.371</v>
      </c>
      <c r="R373" s="176">
        <v>3.71</v>
      </c>
    </row>
    <row r="374" spans="6:18" x14ac:dyDescent="0.3">
      <c r="F374" s="27">
        <v>3720</v>
      </c>
      <c r="I374" s="24">
        <v>0.372</v>
      </c>
      <c r="R374" s="176">
        <v>3.72</v>
      </c>
    </row>
    <row r="375" spans="6:18" x14ac:dyDescent="0.3">
      <c r="F375" s="27">
        <v>3730</v>
      </c>
      <c r="I375" s="24">
        <v>0.373</v>
      </c>
      <c r="R375" s="176">
        <v>3.73</v>
      </c>
    </row>
    <row r="376" spans="6:18" x14ac:dyDescent="0.3">
      <c r="F376" s="27">
        <v>3740</v>
      </c>
      <c r="I376" s="24">
        <v>0.374</v>
      </c>
      <c r="R376" s="176">
        <v>3.74</v>
      </c>
    </row>
    <row r="377" spans="6:18" x14ac:dyDescent="0.3">
      <c r="F377" s="27">
        <v>3750</v>
      </c>
      <c r="I377" s="24">
        <v>0.375</v>
      </c>
      <c r="R377" s="176">
        <v>3.75</v>
      </c>
    </row>
    <row r="378" spans="6:18" x14ac:dyDescent="0.3">
      <c r="F378" s="27">
        <v>3760</v>
      </c>
      <c r="I378" s="24">
        <v>0.376</v>
      </c>
      <c r="R378" s="176">
        <v>3.76</v>
      </c>
    </row>
    <row r="379" spans="6:18" x14ac:dyDescent="0.3">
      <c r="F379" s="27">
        <v>3770</v>
      </c>
      <c r="I379" s="24">
        <v>0.377</v>
      </c>
      <c r="R379" s="176">
        <v>3.77</v>
      </c>
    </row>
    <row r="380" spans="6:18" x14ac:dyDescent="0.3">
      <c r="F380" s="27">
        <v>3780</v>
      </c>
      <c r="I380" s="24">
        <v>0.378</v>
      </c>
      <c r="R380" s="176">
        <v>3.78</v>
      </c>
    </row>
    <row r="381" spans="6:18" x14ac:dyDescent="0.3">
      <c r="F381" s="27">
        <v>3790</v>
      </c>
      <c r="I381" s="24">
        <v>0.379</v>
      </c>
      <c r="R381" s="176">
        <v>3.79</v>
      </c>
    </row>
    <row r="382" spans="6:18" x14ac:dyDescent="0.3">
      <c r="F382" s="27">
        <v>3800</v>
      </c>
      <c r="I382" s="24">
        <v>0.38</v>
      </c>
      <c r="R382" s="176">
        <v>3.8</v>
      </c>
    </row>
    <row r="383" spans="6:18" x14ac:dyDescent="0.3">
      <c r="F383" s="27">
        <v>3810</v>
      </c>
      <c r="I383" s="24">
        <v>0.38100000000000001</v>
      </c>
      <c r="R383" s="176">
        <v>3.81</v>
      </c>
    </row>
    <row r="384" spans="6:18" x14ac:dyDescent="0.3">
      <c r="F384" s="27">
        <v>3820</v>
      </c>
      <c r="I384" s="24">
        <v>0.38200000000000001</v>
      </c>
      <c r="R384" s="176">
        <v>3.82</v>
      </c>
    </row>
    <row r="385" spans="6:18" x14ac:dyDescent="0.3">
      <c r="F385" s="27">
        <v>3830</v>
      </c>
      <c r="I385" s="24">
        <v>0.38300000000000001</v>
      </c>
      <c r="R385" s="176">
        <v>3.83</v>
      </c>
    </row>
    <row r="386" spans="6:18" x14ac:dyDescent="0.3">
      <c r="F386" s="27">
        <v>3840</v>
      </c>
      <c r="I386" s="24">
        <v>0.38400000000000001</v>
      </c>
      <c r="R386" s="176">
        <v>3.84</v>
      </c>
    </row>
    <row r="387" spans="6:18" x14ac:dyDescent="0.3">
      <c r="F387" s="27">
        <v>3850</v>
      </c>
      <c r="I387" s="24">
        <v>0.38500000000000001</v>
      </c>
      <c r="R387" s="176">
        <v>3.85</v>
      </c>
    </row>
    <row r="388" spans="6:18" x14ac:dyDescent="0.3">
      <c r="F388" s="27">
        <v>3860</v>
      </c>
      <c r="I388" s="24">
        <v>0.38600000000000001</v>
      </c>
      <c r="R388" s="176">
        <v>3.86</v>
      </c>
    </row>
    <row r="389" spans="6:18" x14ac:dyDescent="0.3">
      <c r="F389" s="27">
        <v>3870</v>
      </c>
      <c r="I389" s="24">
        <v>0.38700000000000001</v>
      </c>
      <c r="R389" s="176">
        <v>3.87</v>
      </c>
    </row>
    <row r="390" spans="6:18" x14ac:dyDescent="0.3">
      <c r="F390" s="27">
        <v>3880</v>
      </c>
      <c r="I390" s="24">
        <v>0.38800000000000001</v>
      </c>
      <c r="R390" s="176">
        <v>3.88</v>
      </c>
    </row>
    <row r="391" spans="6:18" x14ac:dyDescent="0.3">
      <c r="F391" s="27">
        <v>3890</v>
      </c>
      <c r="I391" s="24">
        <v>0.38900000000000001</v>
      </c>
      <c r="R391" s="176">
        <v>3.89</v>
      </c>
    </row>
    <row r="392" spans="6:18" x14ac:dyDescent="0.3">
      <c r="F392" s="27">
        <v>3900</v>
      </c>
      <c r="I392" s="24">
        <v>0.39</v>
      </c>
      <c r="R392" s="176">
        <v>3.9</v>
      </c>
    </row>
    <row r="393" spans="6:18" x14ac:dyDescent="0.3">
      <c r="F393" s="27">
        <v>3910</v>
      </c>
      <c r="I393" s="24">
        <v>0.39100000000000001</v>
      </c>
      <c r="R393" s="176">
        <v>3.91</v>
      </c>
    </row>
    <row r="394" spans="6:18" x14ac:dyDescent="0.3">
      <c r="F394" s="27">
        <v>3920</v>
      </c>
      <c r="I394" s="24">
        <v>0.39200000000000002</v>
      </c>
      <c r="R394" s="176">
        <v>3.92</v>
      </c>
    </row>
    <row r="395" spans="6:18" x14ac:dyDescent="0.3">
      <c r="F395" s="27">
        <v>3930</v>
      </c>
      <c r="I395" s="24">
        <v>0.39300000000000002</v>
      </c>
      <c r="R395" s="176">
        <v>3.93</v>
      </c>
    </row>
    <row r="396" spans="6:18" x14ac:dyDescent="0.3">
      <c r="F396" s="27">
        <v>3940</v>
      </c>
      <c r="I396" s="24">
        <v>0.39400000000000002</v>
      </c>
      <c r="R396" s="176">
        <v>3.94</v>
      </c>
    </row>
    <row r="397" spans="6:18" x14ac:dyDescent="0.3">
      <c r="F397" s="27">
        <v>3950</v>
      </c>
      <c r="I397" s="24">
        <v>0.39500000000000002</v>
      </c>
      <c r="R397" s="176">
        <v>3.95</v>
      </c>
    </row>
    <row r="398" spans="6:18" x14ac:dyDescent="0.3">
      <c r="F398" s="27">
        <v>3960</v>
      </c>
      <c r="I398" s="24">
        <v>0.39600000000000002</v>
      </c>
      <c r="R398" s="176">
        <v>3.96</v>
      </c>
    </row>
    <row r="399" spans="6:18" x14ac:dyDescent="0.3">
      <c r="F399" s="27">
        <v>3970</v>
      </c>
      <c r="I399" s="24">
        <v>0.39700000000000002</v>
      </c>
      <c r="R399" s="176">
        <v>3.97</v>
      </c>
    </row>
    <row r="400" spans="6:18" x14ac:dyDescent="0.3">
      <c r="F400" s="27">
        <v>3980</v>
      </c>
      <c r="I400" s="24">
        <v>0.39800000000000002</v>
      </c>
      <c r="R400" s="176">
        <v>3.98</v>
      </c>
    </row>
    <row r="401" spans="6:18" x14ac:dyDescent="0.3">
      <c r="F401" s="27">
        <v>3990</v>
      </c>
      <c r="I401" s="24">
        <v>0.39900000000000002</v>
      </c>
      <c r="R401" s="176">
        <v>3.99</v>
      </c>
    </row>
    <row r="402" spans="6:18" x14ac:dyDescent="0.3">
      <c r="F402" s="27">
        <v>4000</v>
      </c>
      <c r="I402" s="24">
        <v>0.4</v>
      </c>
      <c r="R402" s="176">
        <v>4</v>
      </c>
    </row>
    <row r="403" spans="6:18" x14ac:dyDescent="0.3">
      <c r="F403" s="27">
        <v>4010</v>
      </c>
      <c r="I403" s="24">
        <v>0.40100000000000002</v>
      </c>
      <c r="R403" s="176">
        <v>4.01</v>
      </c>
    </row>
    <row r="404" spans="6:18" x14ac:dyDescent="0.3">
      <c r="F404" s="27">
        <v>4020</v>
      </c>
      <c r="I404" s="24">
        <v>0.40200000000000002</v>
      </c>
      <c r="R404" s="176">
        <v>4.0199999999999996</v>
      </c>
    </row>
    <row r="405" spans="6:18" x14ac:dyDescent="0.3">
      <c r="F405" s="27">
        <v>4030</v>
      </c>
      <c r="I405" s="24">
        <v>0.40300000000000002</v>
      </c>
      <c r="R405" s="176">
        <v>4.03</v>
      </c>
    </row>
    <row r="406" spans="6:18" x14ac:dyDescent="0.3">
      <c r="F406" s="27">
        <v>4040</v>
      </c>
      <c r="I406" s="24">
        <v>0.40400000000000003</v>
      </c>
      <c r="R406" s="176">
        <v>4.04</v>
      </c>
    </row>
    <row r="407" spans="6:18" x14ac:dyDescent="0.3">
      <c r="F407" s="27">
        <v>4050</v>
      </c>
      <c r="I407" s="24">
        <v>0.40500000000000003</v>
      </c>
      <c r="R407" s="176">
        <v>4.05</v>
      </c>
    </row>
    <row r="408" spans="6:18" x14ac:dyDescent="0.3">
      <c r="F408" s="27">
        <v>4060</v>
      </c>
      <c r="I408" s="24">
        <v>0.40600000000000003</v>
      </c>
      <c r="R408" s="176">
        <v>4.0599999999999996</v>
      </c>
    </row>
    <row r="409" spans="6:18" x14ac:dyDescent="0.3">
      <c r="F409" s="27">
        <v>4070</v>
      </c>
      <c r="I409" s="24">
        <v>0.40699999999999997</v>
      </c>
      <c r="R409" s="176">
        <v>4.07</v>
      </c>
    </row>
    <row r="410" spans="6:18" x14ac:dyDescent="0.3">
      <c r="F410" s="27">
        <v>4080</v>
      </c>
      <c r="I410" s="24">
        <v>0.40799999999999997</v>
      </c>
      <c r="R410" s="176">
        <v>4.08</v>
      </c>
    </row>
    <row r="411" spans="6:18" x14ac:dyDescent="0.3">
      <c r="F411" s="27">
        <v>4090</v>
      </c>
      <c r="I411" s="24">
        <v>0.40899999999999997</v>
      </c>
      <c r="R411" s="176">
        <v>4.09</v>
      </c>
    </row>
    <row r="412" spans="6:18" x14ac:dyDescent="0.3">
      <c r="F412" s="27">
        <v>4100</v>
      </c>
      <c r="I412" s="24">
        <v>0.41</v>
      </c>
      <c r="R412" s="176">
        <v>4.0999999999999996</v>
      </c>
    </row>
    <row r="413" spans="6:18" x14ac:dyDescent="0.3">
      <c r="F413" s="27">
        <v>4110</v>
      </c>
      <c r="I413" s="24">
        <v>0.41099999999999998</v>
      </c>
      <c r="R413" s="176">
        <v>4.1100000000000003</v>
      </c>
    </row>
    <row r="414" spans="6:18" x14ac:dyDescent="0.3">
      <c r="F414" s="27">
        <v>4120</v>
      </c>
      <c r="I414" s="24">
        <v>0.41199999999999998</v>
      </c>
      <c r="R414" s="176">
        <v>4.12</v>
      </c>
    </row>
    <row r="415" spans="6:18" x14ac:dyDescent="0.3">
      <c r="F415" s="27">
        <v>4130</v>
      </c>
      <c r="I415" s="24">
        <v>0.41299999999999998</v>
      </c>
      <c r="R415" s="176">
        <v>4.13</v>
      </c>
    </row>
    <row r="416" spans="6:18" x14ac:dyDescent="0.3">
      <c r="F416" s="27">
        <v>4140</v>
      </c>
      <c r="I416" s="24">
        <v>0.41399999999999998</v>
      </c>
      <c r="R416" s="176">
        <v>4.1399999999999997</v>
      </c>
    </row>
    <row r="417" spans="6:18" x14ac:dyDescent="0.3">
      <c r="F417" s="27">
        <v>4150</v>
      </c>
      <c r="I417" s="24">
        <v>0.41499999999999998</v>
      </c>
      <c r="R417" s="176">
        <v>4.1500000000000004</v>
      </c>
    </row>
    <row r="418" spans="6:18" x14ac:dyDescent="0.3">
      <c r="F418" s="27">
        <v>4160</v>
      </c>
      <c r="I418" s="24">
        <v>0.41599999999999998</v>
      </c>
      <c r="R418" s="176">
        <v>4.16</v>
      </c>
    </row>
    <row r="419" spans="6:18" x14ac:dyDescent="0.3">
      <c r="F419" s="27">
        <v>4170</v>
      </c>
      <c r="I419" s="24">
        <v>0.41699999999999998</v>
      </c>
      <c r="R419" s="176">
        <v>4.17</v>
      </c>
    </row>
    <row r="420" spans="6:18" x14ac:dyDescent="0.3">
      <c r="F420" s="27">
        <v>4180</v>
      </c>
      <c r="I420" s="24">
        <v>0.41799999999999998</v>
      </c>
      <c r="R420" s="176">
        <v>4.18</v>
      </c>
    </row>
    <row r="421" spans="6:18" x14ac:dyDescent="0.3">
      <c r="F421" s="27">
        <v>4190</v>
      </c>
      <c r="I421" s="24">
        <v>0.41899999999999998</v>
      </c>
      <c r="R421" s="176">
        <v>4.1900000000000004</v>
      </c>
    </row>
    <row r="422" spans="6:18" x14ac:dyDescent="0.3">
      <c r="F422" s="27">
        <v>4200</v>
      </c>
      <c r="I422" s="24">
        <v>0.42</v>
      </c>
      <c r="R422" s="176">
        <v>4.2</v>
      </c>
    </row>
    <row r="423" spans="6:18" x14ac:dyDescent="0.3">
      <c r="F423" s="27">
        <v>4210</v>
      </c>
      <c r="I423" s="24">
        <v>0.42099999999999999</v>
      </c>
      <c r="R423" s="176">
        <v>4.21</v>
      </c>
    </row>
    <row r="424" spans="6:18" x14ac:dyDescent="0.3">
      <c r="F424" s="27">
        <v>4220</v>
      </c>
      <c r="I424" s="24">
        <v>0.42199999999999999</v>
      </c>
      <c r="R424" s="176">
        <v>4.22</v>
      </c>
    </row>
    <row r="425" spans="6:18" x14ac:dyDescent="0.3">
      <c r="F425" s="27">
        <v>4230</v>
      </c>
      <c r="I425" s="24">
        <v>0.42299999999999999</v>
      </c>
      <c r="R425" s="176">
        <v>4.2300000000000004</v>
      </c>
    </row>
    <row r="426" spans="6:18" x14ac:dyDescent="0.3">
      <c r="F426" s="27">
        <v>4240</v>
      </c>
      <c r="I426" s="24">
        <v>0.42399999999999999</v>
      </c>
      <c r="R426" s="176">
        <v>4.24</v>
      </c>
    </row>
    <row r="427" spans="6:18" x14ac:dyDescent="0.3">
      <c r="F427" s="27">
        <v>4250</v>
      </c>
      <c r="I427" s="24">
        <v>0.42499999999999999</v>
      </c>
      <c r="R427" s="176">
        <v>4.25</v>
      </c>
    </row>
    <row r="428" spans="6:18" x14ac:dyDescent="0.3">
      <c r="F428" s="27">
        <v>4260</v>
      </c>
      <c r="I428" s="24">
        <v>0.42599999999999999</v>
      </c>
      <c r="R428" s="176">
        <v>4.26</v>
      </c>
    </row>
    <row r="429" spans="6:18" x14ac:dyDescent="0.3">
      <c r="F429" s="27">
        <v>4270</v>
      </c>
      <c r="I429" s="24">
        <v>0.42699999999999999</v>
      </c>
      <c r="R429" s="176">
        <v>4.2699999999999996</v>
      </c>
    </row>
    <row r="430" spans="6:18" x14ac:dyDescent="0.3">
      <c r="F430" s="27">
        <v>4280</v>
      </c>
      <c r="I430" s="24">
        <v>0.42799999999999999</v>
      </c>
      <c r="R430" s="176">
        <v>4.28</v>
      </c>
    </row>
    <row r="431" spans="6:18" x14ac:dyDescent="0.3">
      <c r="F431" s="27">
        <v>4290</v>
      </c>
      <c r="I431" s="24">
        <v>0.42899999999999999</v>
      </c>
      <c r="R431" s="176">
        <v>4.29</v>
      </c>
    </row>
    <row r="432" spans="6:18" x14ac:dyDescent="0.3">
      <c r="F432" s="27">
        <v>4300</v>
      </c>
      <c r="I432" s="24">
        <v>0.43</v>
      </c>
      <c r="R432" s="176">
        <v>4.3</v>
      </c>
    </row>
    <row r="433" spans="6:18" x14ac:dyDescent="0.3">
      <c r="F433" s="27">
        <v>4310</v>
      </c>
      <c r="I433" s="24">
        <v>0.43099999999999999</v>
      </c>
      <c r="R433" s="176">
        <v>4.3099999999999996</v>
      </c>
    </row>
    <row r="434" spans="6:18" x14ac:dyDescent="0.3">
      <c r="F434" s="27">
        <v>4320</v>
      </c>
      <c r="I434" s="24">
        <v>0.432</v>
      </c>
      <c r="R434" s="176">
        <v>4.32</v>
      </c>
    </row>
    <row r="435" spans="6:18" x14ac:dyDescent="0.3">
      <c r="F435" s="27">
        <v>4330</v>
      </c>
      <c r="I435" s="24">
        <v>0.433</v>
      </c>
      <c r="R435" s="176">
        <v>4.33</v>
      </c>
    </row>
    <row r="436" spans="6:18" x14ac:dyDescent="0.3">
      <c r="F436" s="27">
        <v>4340</v>
      </c>
      <c r="I436" s="24">
        <v>0.434</v>
      </c>
      <c r="R436" s="176">
        <v>4.34</v>
      </c>
    </row>
    <row r="437" spans="6:18" x14ac:dyDescent="0.3">
      <c r="F437" s="27">
        <v>4350</v>
      </c>
      <c r="I437" s="24">
        <v>0.435</v>
      </c>
      <c r="R437" s="176">
        <v>4.3499999999999996</v>
      </c>
    </row>
    <row r="438" spans="6:18" x14ac:dyDescent="0.3">
      <c r="F438" s="27">
        <v>4360</v>
      </c>
      <c r="I438" s="24">
        <v>0.436</v>
      </c>
      <c r="R438" s="176">
        <v>4.3600000000000003</v>
      </c>
    </row>
    <row r="439" spans="6:18" x14ac:dyDescent="0.3">
      <c r="F439" s="27">
        <v>4370</v>
      </c>
      <c r="I439" s="24">
        <v>0.437</v>
      </c>
      <c r="R439" s="176">
        <v>4.37</v>
      </c>
    </row>
    <row r="440" spans="6:18" x14ac:dyDescent="0.3">
      <c r="F440" s="27">
        <v>4380</v>
      </c>
      <c r="I440" s="24">
        <v>0.438</v>
      </c>
      <c r="R440" s="176">
        <v>4.38</v>
      </c>
    </row>
    <row r="441" spans="6:18" x14ac:dyDescent="0.3">
      <c r="F441" s="27">
        <v>4390</v>
      </c>
      <c r="I441" s="24">
        <v>0.439</v>
      </c>
      <c r="R441" s="176">
        <v>4.3899999999999997</v>
      </c>
    </row>
    <row r="442" spans="6:18" x14ac:dyDescent="0.3">
      <c r="F442" s="27">
        <v>4400</v>
      </c>
      <c r="I442" s="24">
        <v>0.44</v>
      </c>
      <c r="R442" s="176">
        <v>4.4000000000000004</v>
      </c>
    </row>
    <row r="443" spans="6:18" x14ac:dyDescent="0.3">
      <c r="F443" s="27">
        <v>4410</v>
      </c>
      <c r="I443" s="24">
        <v>0.441</v>
      </c>
      <c r="R443" s="176">
        <v>4.41</v>
      </c>
    </row>
    <row r="444" spans="6:18" x14ac:dyDescent="0.3">
      <c r="F444" s="27">
        <v>4420</v>
      </c>
      <c r="I444" s="24">
        <v>0.442</v>
      </c>
      <c r="R444" s="176">
        <v>4.42</v>
      </c>
    </row>
    <row r="445" spans="6:18" x14ac:dyDescent="0.3">
      <c r="F445" s="27">
        <v>4430</v>
      </c>
      <c r="I445" s="24">
        <v>0.443</v>
      </c>
      <c r="R445" s="176">
        <v>4.43</v>
      </c>
    </row>
    <row r="446" spans="6:18" x14ac:dyDescent="0.3">
      <c r="F446" s="27">
        <v>4440</v>
      </c>
      <c r="I446" s="24">
        <v>0.44400000000000001</v>
      </c>
      <c r="R446" s="176">
        <v>4.4400000000000004</v>
      </c>
    </row>
    <row r="447" spans="6:18" x14ac:dyDescent="0.3">
      <c r="F447" s="27">
        <v>4450</v>
      </c>
      <c r="I447" s="24">
        <v>0.44500000000000001</v>
      </c>
      <c r="R447" s="176">
        <v>4.45</v>
      </c>
    </row>
    <row r="448" spans="6:18" x14ac:dyDescent="0.3">
      <c r="F448" s="27">
        <v>4460</v>
      </c>
      <c r="I448" s="24">
        <v>0.44600000000000001</v>
      </c>
      <c r="R448" s="176">
        <v>4.46</v>
      </c>
    </row>
    <row r="449" spans="6:18" x14ac:dyDescent="0.3">
      <c r="F449" s="27">
        <v>4470</v>
      </c>
      <c r="I449" s="24">
        <v>0.44700000000000001</v>
      </c>
      <c r="R449" s="176">
        <v>4.47</v>
      </c>
    </row>
    <row r="450" spans="6:18" x14ac:dyDescent="0.3">
      <c r="F450" s="27">
        <v>4480</v>
      </c>
      <c r="I450" s="24">
        <v>0.44800000000000001</v>
      </c>
      <c r="R450" s="176">
        <v>4.4800000000000004</v>
      </c>
    </row>
    <row r="451" spans="6:18" x14ac:dyDescent="0.3">
      <c r="F451" s="27">
        <v>4490</v>
      </c>
      <c r="I451" s="24">
        <v>0.44900000000000001</v>
      </c>
      <c r="R451" s="176">
        <v>4.49</v>
      </c>
    </row>
    <row r="452" spans="6:18" x14ac:dyDescent="0.3">
      <c r="F452" s="27">
        <v>4500</v>
      </c>
      <c r="I452" s="24">
        <v>0.45</v>
      </c>
      <c r="R452" s="176">
        <v>4.5</v>
      </c>
    </row>
    <row r="453" spans="6:18" x14ac:dyDescent="0.3">
      <c r="F453" s="27">
        <v>4510</v>
      </c>
      <c r="I453" s="24">
        <v>0.45100000000000001</v>
      </c>
      <c r="R453" s="176">
        <v>4.51</v>
      </c>
    </row>
    <row r="454" spans="6:18" x14ac:dyDescent="0.3">
      <c r="F454" s="27">
        <v>4520</v>
      </c>
      <c r="I454" s="24">
        <v>0.45200000000000001</v>
      </c>
      <c r="R454" s="176">
        <v>4.5199999999999996</v>
      </c>
    </row>
    <row r="455" spans="6:18" x14ac:dyDescent="0.3">
      <c r="F455" s="27">
        <v>4530</v>
      </c>
      <c r="I455" s="24">
        <v>0.45300000000000001</v>
      </c>
      <c r="R455" s="176">
        <v>4.53</v>
      </c>
    </row>
    <row r="456" spans="6:18" x14ac:dyDescent="0.3">
      <c r="F456" s="27">
        <v>4540</v>
      </c>
      <c r="I456" s="24">
        <v>0.45400000000000001</v>
      </c>
      <c r="R456" s="176">
        <v>4.54</v>
      </c>
    </row>
    <row r="457" spans="6:18" x14ac:dyDescent="0.3">
      <c r="F457" s="27">
        <v>4550</v>
      </c>
      <c r="I457" s="24">
        <v>0.45500000000000002</v>
      </c>
      <c r="R457" s="176">
        <v>4.55</v>
      </c>
    </row>
    <row r="458" spans="6:18" x14ac:dyDescent="0.3">
      <c r="F458" s="27">
        <v>4560</v>
      </c>
      <c r="I458" s="24">
        <v>0.45600000000000002</v>
      </c>
      <c r="R458" s="176">
        <v>4.5599999999999996</v>
      </c>
    </row>
    <row r="459" spans="6:18" x14ac:dyDescent="0.3">
      <c r="F459" s="27">
        <v>4570</v>
      </c>
      <c r="I459" s="24">
        <v>0.45700000000000002</v>
      </c>
      <c r="R459" s="176">
        <v>4.57</v>
      </c>
    </row>
    <row r="460" spans="6:18" x14ac:dyDescent="0.3">
      <c r="F460" s="27">
        <v>4580</v>
      </c>
      <c r="I460" s="24">
        <v>0.45800000000000002</v>
      </c>
      <c r="R460" s="176">
        <v>4.58</v>
      </c>
    </row>
    <row r="461" spans="6:18" x14ac:dyDescent="0.3">
      <c r="F461" s="27">
        <v>4590</v>
      </c>
      <c r="I461" s="24">
        <v>0.45900000000000002</v>
      </c>
      <c r="R461" s="176">
        <v>4.59</v>
      </c>
    </row>
    <row r="462" spans="6:18" x14ac:dyDescent="0.3">
      <c r="F462" s="27">
        <v>4600</v>
      </c>
      <c r="I462" s="24">
        <v>0.46</v>
      </c>
      <c r="R462" s="176">
        <v>4.5999999999999996</v>
      </c>
    </row>
    <row r="463" spans="6:18" x14ac:dyDescent="0.3">
      <c r="F463" s="27">
        <v>4610</v>
      </c>
      <c r="I463" s="24">
        <v>0.46100000000000002</v>
      </c>
      <c r="R463" s="176">
        <v>4.6100000000000003</v>
      </c>
    </row>
    <row r="464" spans="6:18" x14ac:dyDescent="0.3">
      <c r="F464" s="27">
        <v>4620</v>
      </c>
      <c r="I464" s="24">
        <v>0.46200000000000002</v>
      </c>
      <c r="R464" s="176">
        <v>4.62</v>
      </c>
    </row>
    <row r="465" spans="6:18" x14ac:dyDescent="0.3">
      <c r="F465" s="27">
        <v>4630</v>
      </c>
      <c r="I465" s="24">
        <v>0.46300000000000002</v>
      </c>
      <c r="R465" s="176">
        <v>4.63</v>
      </c>
    </row>
    <row r="466" spans="6:18" x14ac:dyDescent="0.3">
      <c r="F466" s="27">
        <v>4640</v>
      </c>
      <c r="I466" s="24">
        <v>0.46400000000000002</v>
      </c>
      <c r="R466" s="176">
        <v>4.6399999999999997</v>
      </c>
    </row>
    <row r="467" spans="6:18" x14ac:dyDescent="0.3">
      <c r="F467" s="27">
        <v>4650</v>
      </c>
      <c r="I467" s="24">
        <v>0.46500000000000002</v>
      </c>
      <c r="R467" s="176">
        <v>4.6500000000000004</v>
      </c>
    </row>
    <row r="468" spans="6:18" x14ac:dyDescent="0.3">
      <c r="F468" s="27">
        <v>4660</v>
      </c>
      <c r="I468" s="24">
        <v>0.46600000000000003</v>
      </c>
      <c r="R468" s="176">
        <v>4.66</v>
      </c>
    </row>
    <row r="469" spans="6:18" x14ac:dyDescent="0.3">
      <c r="F469" s="27">
        <v>4670</v>
      </c>
      <c r="I469" s="24">
        <v>0.46700000000000003</v>
      </c>
      <c r="R469" s="176">
        <v>4.67</v>
      </c>
    </row>
    <row r="470" spans="6:18" x14ac:dyDescent="0.3">
      <c r="F470" s="27">
        <v>4680</v>
      </c>
      <c r="I470" s="24">
        <v>0.46800000000000003</v>
      </c>
      <c r="R470" s="176">
        <v>4.68</v>
      </c>
    </row>
    <row r="471" spans="6:18" x14ac:dyDescent="0.3">
      <c r="F471" s="27">
        <v>4690</v>
      </c>
      <c r="I471" s="24">
        <v>0.46899999999999997</v>
      </c>
      <c r="R471" s="176">
        <v>4.6900000000000004</v>
      </c>
    </row>
    <row r="472" spans="6:18" x14ac:dyDescent="0.3">
      <c r="F472" s="27">
        <v>4700</v>
      </c>
      <c r="I472" s="24">
        <v>0.47</v>
      </c>
      <c r="R472" s="176">
        <v>4.7</v>
      </c>
    </row>
    <row r="473" spans="6:18" x14ac:dyDescent="0.3">
      <c r="F473" s="27">
        <v>4710</v>
      </c>
      <c r="I473" s="24">
        <v>0.47099999999999997</v>
      </c>
      <c r="R473" s="176">
        <v>4.71</v>
      </c>
    </row>
    <row r="474" spans="6:18" x14ac:dyDescent="0.3">
      <c r="F474" s="27">
        <v>4720</v>
      </c>
      <c r="I474" s="24">
        <v>0.47199999999999998</v>
      </c>
      <c r="R474" s="176">
        <v>4.72</v>
      </c>
    </row>
    <row r="475" spans="6:18" x14ac:dyDescent="0.3">
      <c r="F475" s="27">
        <v>4730</v>
      </c>
      <c r="I475" s="24">
        <v>0.47299999999999998</v>
      </c>
      <c r="R475" s="176">
        <v>4.7300000000000004</v>
      </c>
    </row>
    <row r="476" spans="6:18" x14ac:dyDescent="0.3">
      <c r="F476" s="27">
        <v>4740</v>
      </c>
      <c r="I476" s="24">
        <v>0.47399999999999998</v>
      </c>
      <c r="R476" s="176">
        <v>4.74</v>
      </c>
    </row>
    <row r="477" spans="6:18" x14ac:dyDescent="0.3">
      <c r="F477" s="27">
        <v>4750</v>
      </c>
      <c r="I477" s="24">
        <v>0.47499999999999998</v>
      </c>
      <c r="R477" s="176">
        <v>4.75</v>
      </c>
    </row>
    <row r="478" spans="6:18" x14ac:dyDescent="0.3">
      <c r="F478" s="27">
        <v>4760</v>
      </c>
      <c r="I478" s="24">
        <v>0.47599999999999998</v>
      </c>
      <c r="R478" s="176">
        <v>4.76</v>
      </c>
    </row>
    <row r="479" spans="6:18" x14ac:dyDescent="0.3">
      <c r="F479" s="27">
        <v>4770</v>
      </c>
      <c r="I479" s="24">
        <v>0.47699999999999998</v>
      </c>
      <c r="R479" s="176">
        <v>4.7699999999999996</v>
      </c>
    </row>
    <row r="480" spans="6:18" x14ac:dyDescent="0.3">
      <c r="F480" s="27">
        <v>4780</v>
      </c>
      <c r="I480" s="24">
        <v>0.47799999999999998</v>
      </c>
      <c r="R480" s="176">
        <v>4.78</v>
      </c>
    </row>
    <row r="481" spans="6:18" x14ac:dyDescent="0.3">
      <c r="F481" s="27">
        <v>4790</v>
      </c>
      <c r="I481" s="24">
        <v>0.47899999999999998</v>
      </c>
      <c r="R481" s="176">
        <v>4.79</v>
      </c>
    </row>
    <row r="482" spans="6:18" x14ac:dyDescent="0.3">
      <c r="F482" s="27">
        <v>4800</v>
      </c>
      <c r="I482" s="24">
        <v>0.48</v>
      </c>
      <c r="R482" s="176">
        <v>4.8</v>
      </c>
    </row>
    <row r="483" spans="6:18" x14ac:dyDescent="0.3">
      <c r="F483" s="27">
        <v>4810</v>
      </c>
      <c r="I483" s="24">
        <v>0.48099999999999998</v>
      </c>
      <c r="R483" s="176">
        <v>4.8099999999999996</v>
      </c>
    </row>
    <row r="484" spans="6:18" x14ac:dyDescent="0.3">
      <c r="F484" s="27">
        <v>4820</v>
      </c>
      <c r="I484" s="24">
        <v>0.48199999999999998</v>
      </c>
      <c r="R484" s="176">
        <v>4.82</v>
      </c>
    </row>
    <row r="485" spans="6:18" x14ac:dyDescent="0.3">
      <c r="F485" s="27">
        <v>4830</v>
      </c>
      <c r="I485" s="24">
        <v>0.48299999999999998</v>
      </c>
      <c r="R485" s="176">
        <v>4.83</v>
      </c>
    </row>
    <row r="486" spans="6:18" x14ac:dyDescent="0.3">
      <c r="F486" s="27">
        <v>4840</v>
      </c>
      <c r="I486" s="24">
        <v>0.48399999999999999</v>
      </c>
      <c r="R486" s="176">
        <v>4.84</v>
      </c>
    </row>
    <row r="487" spans="6:18" x14ac:dyDescent="0.3">
      <c r="F487" s="27">
        <v>4850</v>
      </c>
      <c r="I487" s="24">
        <v>0.48499999999999999</v>
      </c>
      <c r="R487" s="176">
        <v>4.8499999999999996</v>
      </c>
    </row>
    <row r="488" spans="6:18" x14ac:dyDescent="0.3">
      <c r="F488" s="27">
        <v>4860</v>
      </c>
      <c r="I488" s="24">
        <v>0.48599999999999999</v>
      </c>
      <c r="R488" s="176">
        <v>4.8600000000000003</v>
      </c>
    </row>
    <row r="489" spans="6:18" x14ac:dyDescent="0.3">
      <c r="F489" s="27">
        <v>4870</v>
      </c>
      <c r="I489" s="24">
        <v>0.48699999999999999</v>
      </c>
      <c r="R489" s="176">
        <v>4.87</v>
      </c>
    </row>
    <row r="490" spans="6:18" x14ac:dyDescent="0.3">
      <c r="F490" s="27">
        <v>4880</v>
      </c>
      <c r="I490" s="24">
        <v>0.48799999999999999</v>
      </c>
      <c r="R490" s="176">
        <v>4.88</v>
      </c>
    </row>
    <row r="491" spans="6:18" x14ac:dyDescent="0.3">
      <c r="F491" s="27">
        <v>4890</v>
      </c>
      <c r="I491" s="24">
        <v>0.48899999999999999</v>
      </c>
      <c r="R491" s="176">
        <v>4.8899999999999997</v>
      </c>
    </row>
    <row r="492" spans="6:18" x14ac:dyDescent="0.3">
      <c r="F492" s="27">
        <v>4900</v>
      </c>
      <c r="I492" s="24">
        <v>0.49</v>
      </c>
      <c r="R492" s="176">
        <v>4.9000000000000004</v>
      </c>
    </row>
    <row r="493" spans="6:18" x14ac:dyDescent="0.3">
      <c r="F493" s="27">
        <v>4910</v>
      </c>
      <c r="I493" s="24">
        <v>0.49099999999999999</v>
      </c>
      <c r="R493" s="176">
        <v>4.91</v>
      </c>
    </row>
    <row r="494" spans="6:18" x14ac:dyDescent="0.3">
      <c r="F494" s="27">
        <v>4920</v>
      </c>
      <c r="I494" s="24">
        <v>0.49199999999999999</v>
      </c>
      <c r="R494" s="176">
        <v>4.92</v>
      </c>
    </row>
    <row r="495" spans="6:18" x14ac:dyDescent="0.3">
      <c r="F495" s="27">
        <v>4930</v>
      </c>
      <c r="I495" s="24">
        <v>0.49299999999999999</v>
      </c>
      <c r="R495" s="176">
        <v>4.93</v>
      </c>
    </row>
    <row r="496" spans="6:18" x14ac:dyDescent="0.3">
      <c r="F496" s="27">
        <v>4940</v>
      </c>
      <c r="I496" s="24">
        <v>0.49399999999999999</v>
      </c>
      <c r="R496" s="176">
        <v>4.9400000000000004</v>
      </c>
    </row>
    <row r="497" spans="6:18" x14ac:dyDescent="0.3">
      <c r="F497" s="27">
        <v>4950</v>
      </c>
      <c r="I497" s="24">
        <v>0.495</v>
      </c>
      <c r="R497" s="176">
        <v>4.95</v>
      </c>
    </row>
    <row r="498" spans="6:18" x14ac:dyDescent="0.3">
      <c r="F498" s="27">
        <v>4960</v>
      </c>
      <c r="I498" s="24">
        <v>0.496</v>
      </c>
      <c r="R498" s="176">
        <v>4.96</v>
      </c>
    </row>
    <row r="499" spans="6:18" x14ac:dyDescent="0.3">
      <c r="F499" s="27">
        <v>4970</v>
      </c>
      <c r="I499" s="24">
        <v>0.497</v>
      </c>
      <c r="R499" s="176">
        <v>4.97</v>
      </c>
    </row>
    <row r="500" spans="6:18" x14ac:dyDescent="0.3">
      <c r="F500" s="27">
        <v>4980</v>
      </c>
      <c r="I500" s="24">
        <v>0.498</v>
      </c>
      <c r="R500" s="176">
        <v>4.9800000000000004</v>
      </c>
    </row>
    <row r="501" spans="6:18" x14ac:dyDescent="0.3">
      <c r="F501" s="27">
        <v>4990</v>
      </c>
      <c r="I501" s="24">
        <v>0.499</v>
      </c>
      <c r="R501" s="176">
        <v>4.99</v>
      </c>
    </row>
    <row r="502" spans="6:18" x14ac:dyDescent="0.3">
      <c r="F502" s="27">
        <v>5000</v>
      </c>
      <c r="I502" s="24">
        <v>0.5</v>
      </c>
      <c r="R502" s="176">
        <v>5</v>
      </c>
    </row>
    <row r="503" spans="6:18" x14ac:dyDescent="0.3">
      <c r="F503" s="27">
        <v>5010</v>
      </c>
      <c r="R503" s="176">
        <v>5.01</v>
      </c>
    </row>
    <row r="504" spans="6:18" x14ac:dyDescent="0.3">
      <c r="F504" s="27">
        <v>5020</v>
      </c>
      <c r="R504" s="176">
        <v>5.0199999999999996</v>
      </c>
    </row>
    <row r="505" spans="6:18" x14ac:dyDescent="0.3">
      <c r="F505" s="27">
        <v>5030</v>
      </c>
      <c r="R505" s="176">
        <v>5.03</v>
      </c>
    </row>
    <row r="506" spans="6:18" x14ac:dyDescent="0.3">
      <c r="F506" s="27">
        <v>5040</v>
      </c>
      <c r="R506" s="176">
        <v>5.04</v>
      </c>
    </row>
    <row r="507" spans="6:18" x14ac:dyDescent="0.3">
      <c r="F507" s="27">
        <v>5050</v>
      </c>
      <c r="R507" s="176">
        <v>5.05</v>
      </c>
    </row>
    <row r="508" spans="6:18" x14ac:dyDescent="0.3">
      <c r="F508" s="27">
        <v>5060</v>
      </c>
      <c r="R508" s="176">
        <v>5.0599999999999996</v>
      </c>
    </row>
    <row r="509" spans="6:18" x14ac:dyDescent="0.3">
      <c r="F509" s="27">
        <v>5070</v>
      </c>
      <c r="R509" s="176">
        <v>5.07</v>
      </c>
    </row>
    <row r="510" spans="6:18" x14ac:dyDescent="0.3">
      <c r="F510" s="27">
        <v>5080</v>
      </c>
      <c r="R510" s="176">
        <v>5.08</v>
      </c>
    </row>
    <row r="511" spans="6:18" x14ac:dyDescent="0.3">
      <c r="F511" s="27">
        <v>5090</v>
      </c>
      <c r="R511" s="176">
        <v>5.09</v>
      </c>
    </row>
    <row r="512" spans="6:18" x14ac:dyDescent="0.3">
      <c r="F512" s="27">
        <v>5100</v>
      </c>
      <c r="R512" s="176">
        <v>5.0999999999999996</v>
      </c>
    </row>
    <row r="513" spans="6:18" x14ac:dyDescent="0.3">
      <c r="F513" s="27">
        <v>5110</v>
      </c>
      <c r="R513" s="176">
        <v>5.1100000000000003</v>
      </c>
    </row>
    <row r="514" spans="6:18" x14ac:dyDescent="0.3">
      <c r="F514" s="27">
        <v>5120</v>
      </c>
      <c r="R514" s="176">
        <v>5.12</v>
      </c>
    </row>
    <row r="515" spans="6:18" x14ac:dyDescent="0.3">
      <c r="F515" s="27">
        <v>5130</v>
      </c>
      <c r="R515" s="176">
        <v>5.13</v>
      </c>
    </row>
    <row r="516" spans="6:18" x14ac:dyDescent="0.3">
      <c r="F516" s="27">
        <v>5140</v>
      </c>
      <c r="R516" s="176">
        <v>5.14</v>
      </c>
    </row>
    <row r="517" spans="6:18" x14ac:dyDescent="0.3">
      <c r="F517" s="27">
        <v>5150</v>
      </c>
      <c r="R517" s="176">
        <v>5.15</v>
      </c>
    </row>
    <row r="518" spans="6:18" x14ac:dyDescent="0.3">
      <c r="F518" s="27">
        <v>5160</v>
      </c>
      <c r="R518" s="176">
        <v>5.16</v>
      </c>
    </row>
    <row r="519" spans="6:18" x14ac:dyDescent="0.3">
      <c r="F519" s="27">
        <v>5170</v>
      </c>
      <c r="R519" s="176">
        <v>5.17</v>
      </c>
    </row>
    <row r="520" spans="6:18" x14ac:dyDescent="0.3">
      <c r="F520" s="27">
        <v>5180</v>
      </c>
      <c r="R520" s="176">
        <v>5.18</v>
      </c>
    </row>
    <row r="521" spans="6:18" x14ac:dyDescent="0.3">
      <c r="F521" s="27">
        <v>5190</v>
      </c>
      <c r="R521" s="176">
        <v>5.19</v>
      </c>
    </row>
    <row r="522" spans="6:18" x14ac:dyDescent="0.3">
      <c r="F522" s="27">
        <v>5200</v>
      </c>
      <c r="R522" s="176">
        <v>5.2</v>
      </c>
    </row>
    <row r="523" spans="6:18" x14ac:dyDescent="0.3">
      <c r="F523" s="27">
        <v>5210</v>
      </c>
      <c r="R523" s="176">
        <v>5.21</v>
      </c>
    </row>
    <row r="524" spans="6:18" x14ac:dyDescent="0.3">
      <c r="F524" s="27">
        <v>5220</v>
      </c>
      <c r="R524" s="176">
        <v>5.22</v>
      </c>
    </row>
    <row r="525" spans="6:18" x14ac:dyDescent="0.3">
      <c r="F525" s="27">
        <v>5230</v>
      </c>
      <c r="R525" s="176">
        <v>5.23</v>
      </c>
    </row>
    <row r="526" spans="6:18" x14ac:dyDescent="0.3">
      <c r="F526" s="27">
        <v>5240</v>
      </c>
      <c r="R526" s="176">
        <v>5.24</v>
      </c>
    </row>
    <row r="527" spans="6:18" x14ac:dyDescent="0.3">
      <c r="F527" s="27">
        <v>5250</v>
      </c>
      <c r="R527" s="176">
        <v>5.25</v>
      </c>
    </row>
    <row r="528" spans="6:18" x14ac:dyDescent="0.3">
      <c r="F528" s="27">
        <v>5260</v>
      </c>
      <c r="R528" s="176">
        <v>5.26</v>
      </c>
    </row>
    <row r="529" spans="6:18" x14ac:dyDescent="0.3">
      <c r="F529" s="27">
        <v>5270</v>
      </c>
      <c r="R529" s="176">
        <v>5.27</v>
      </c>
    </row>
    <row r="530" spans="6:18" x14ac:dyDescent="0.3">
      <c r="F530" s="27">
        <v>5280</v>
      </c>
      <c r="R530" s="176">
        <v>5.28</v>
      </c>
    </row>
    <row r="531" spans="6:18" x14ac:dyDescent="0.3">
      <c r="F531" s="27">
        <v>5290</v>
      </c>
      <c r="R531" s="176">
        <v>5.29</v>
      </c>
    </row>
    <row r="532" spans="6:18" x14ac:dyDescent="0.3">
      <c r="F532" s="27">
        <v>5300</v>
      </c>
      <c r="R532" s="176">
        <v>5.3</v>
      </c>
    </row>
    <row r="533" spans="6:18" x14ac:dyDescent="0.3">
      <c r="F533" s="27">
        <v>5310</v>
      </c>
      <c r="R533" s="176">
        <v>5.31</v>
      </c>
    </row>
    <row r="534" spans="6:18" x14ac:dyDescent="0.3">
      <c r="F534" s="27">
        <v>5320</v>
      </c>
      <c r="R534" s="176">
        <v>5.32</v>
      </c>
    </row>
    <row r="535" spans="6:18" x14ac:dyDescent="0.3">
      <c r="F535" s="27">
        <v>5330</v>
      </c>
      <c r="R535" s="176">
        <v>5.33</v>
      </c>
    </row>
    <row r="536" spans="6:18" x14ac:dyDescent="0.3">
      <c r="F536" s="27">
        <v>5340</v>
      </c>
      <c r="R536" s="176">
        <v>5.34</v>
      </c>
    </row>
    <row r="537" spans="6:18" x14ac:dyDescent="0.3">
      <c r="F537" s="27">
        <v>5350</v>
      </c>
      <c r="R537" s="176">
        <v>5.35</v>
      </c>
    </row>
    <row r="538" spans="6:18" x14ac:dyDescent="0.3">
      <c r="F538" s="27">
        <v>5360</v>
      </c>
      <c r="R538" s="176">
        <v>5.36</v>
      </c>
    </row>
    <row r="539" spans="6:18" x14ac:dyDescent="0.3">
      <c r="F539" s="27">
        <v>5370</v>
      </c>
      <c r="R539" s="176">
        <v>5.37</v>
      </c>
    </row>
    <row r="540" spans="6:18" x14ac:dyDescent="0.3">
      <c r="F540" s="27">
        <v>5380</v>
      </c>
      <c r="R540" s="176">
        <v>5.38</v>
      </c>
    </row>
    <row r="541" spans="6:18" x14ac:dyDescent="0.3">
      <c r="F541" s="27">
        <v>5390</v>
      </c>
      <c r="R541" s="176">
        <v>5.39</v>
      </c>
    </row>
    <row r="542" spans="6:18" x14ac:dyDescent="0.3">
      <c r="F542" s="27">
        <v>5400</v>
      </c>
      <c r="R542" s="176">
        <v>5.4</v>
      </c>
    </row>
    <row r="543" spans="6:18" x14ac:dyDescent="0.3">
      <c r="F543" s="27">
        <v>5410</v>
      </c>
      <c r="R543" s="176">
        <v>5.41</v>
      </c>
    </row>
    <row r="544" spans="6:18" x14ac:dyDescent="0.3">
      <c r="F544" s="27">
        <v>5420</v>
      </c>
      <c r="R544" s="176">
        <v>5.42</v>
      </c>
    </row>
    <row r="545" spans="6:18" x14ac:dyDescent="0.3">
      <c r="F545" s="27">
        <v>5430</v>
      </c>
      <c r="R545" s="176">
        <v>5.43</v>
      </c>
    </row>
    <row r="546" spans="6:18" x14ac:dyDescent="0.3">
      <c r="F546" s="27">
        <v>5440</v>
      </c>
      <c r="R546" s="176">
        <v>5.44</v>
      </c>
    </row>
    <row r="547" spans="6:18" x14ac:dyDescent="0.3">
      <c r="F547" s="27">
        <v>5450</v>
      </c>
      <c r="R547" s="176">
        <v>5.45</v>
      </c>
    </row>
    <row r="548" spans="6:18" x14ac:dyDescent="0.3">
      <c r="F548" s="27">
        <v>5460</v>
      </c>
      <c r="R548" s="176">
        <v>5.46</v>
      </c>
    </row>
    <row r="549" spans="6:18" x14ac:dyDescent="0.3">
      <c r="F549" s="27">
        <v>5470</v>
      </c>
      <c r="R549" s="176">
        <v>5.47</v>
      </c>
    </row>
    <row r="550" spans="6:18" x14ac:dyDescent="0.3">
      <c r="F550" s="27">
        <v>5480</v>
      </c>
      <c r="R550" s="176">
        <v>5.48</v>
      </c>
    </row>
    <row r="551" spans="6:18" x14ac:dyDescent="0.3">
      <c r="F551" s="27">
        <v>5490</v>
      </c>
      <c r="R551" s="176">
        <v>5.49</v>
      </c>
    </row>
    <row r="552" spans="6:18" x14ac:dyDescent="0.3">
      <c r="F552" s="27">
        <v>5500</v>
      </c>
      <c r="R552" s="176">
        <v>5.5</v>
      </c>
    </row>
    <row r="553" spans="6:18" x14ac:dyDescent="0.3">
      <c r="F553" s="27">
        <v>5510</v>
      </c>
      <c r="R553" s="176">
        <v>5.51</v>
      </c>
    </row>
    <row r="554" spans="6:18" x14ac:dyDescent="0.3">
      <c r="F554" s="27">
        <v>5520</v>
      </c>
      <c r="R554" s="176">
        <v>5.52</v>
      </c>
    </row>
    <row r="555" spans="6:18" x14ac:dyDescent="0.3">
      <c r="F555" s="27">
        <v>5530</v>
      </c>
      <c r="R555" s="176">
        <v>5.53</v>
      </c>
    </row>
    <row r="556" spans="6:18" x14ac:dyDescent="0.3">
      <c r="F556" s="27">
        <v>5540</v>
      </c>
      <c r="R556" s="176">
        <v>5.54</v>
      </c>
    </row>
    <row r="557" spans="6:18" x14ac:dyDescent="0.3">
      <c r="F557" s="27">
        <v>5550</v>
      </c>
      <c r="R557" s="176">
        <v>5.55</v>
      </c>
    </row>
    <row r="558" spans="6:18" x14ac:dyDescent="0.3">
      <c r="F558" s="27">
        <v>5560</v>
      </c>
      <c r="R558" s="176">
        <v>5.56</v>
      </c>
    </row>
    <row r="559" spans="6:18" x14ac:dyDescent="0.3">
      <c r="F559" s="27">
        <v>5570</v>
      </c>
      <c r="R559" s="176">
        <v>5.57</v>
      </c>
    </row>
    <row r="560" spans="6:18" x14ac:dyDescent="0.3">
      <c r="F560" s="27">
        <v>5580</v>
      </c>
      <c r="R560" s="176">
        <v>5.58</v>
      </c>
    </row>
    <row r="561" spans="6:18" x14ac:dyDescent="0.3">
      <c r="F561" s="27">
        <v>5590</v>
      </c>
      <c r="R561" s="176">
        <v>5.59</v>
      </c>
    </row>
    <row r="562" spans="6:18" x14ac:dyDescent="0.3">
      <c r="F562" s="27">
        <v>5600</v>
      </c>
      <c r="R562" s="176">
        <v>5.6</v>
      </c>
    </row>
    <row r="563" spans="6:18" x14ac:dyDescent="0.3">
      <c r="F563" s="27">
        <v>5610</v>
      </c>
      <c r="R563" s="176">
        <v>5.61</v>
      </c>
    </row>
    <row r="564" spans="6:18" x14ac:dyDescent="0.3">
      <c r="F564" s="27">
        <v>5620</v>
      </c>
      <c r="R564" s="176">
        <v>5.62</v>
      </c>
    </row>
    <row r="565" spans="6:18" x14ac:dyDescent="0.3">
      <c r="F565" s="27">
        <v>5630</v>
      </c>
      <c r="R565" s="176">
        <v>5.63</v>
      </c>
    </row>
    <row r="566" spans="6:18" x14ac:dyDescent="0.3">
      <c r="F566" s="27">
        <v>5640</v>
      </c>
      <c r="R566" s="176">
        <v>5.64</v>
      </c>
    </row>
    <row r="567" spans="6:18" x14ac:dyDescent="0.3">
      <c r="F567" s="27">
        <v>5650</v>
      </c>
      <c r="R567" s="176">
        <v>5.65</v>
      </c>
    </row>
    <row r="568" spans="6:18" x14ac:dyDescent="0.3">
      <c r="F568" s="27">
        <v>5660</v>
      </c>
      <c r="R568" s="176">
        <v>5.66</v>
      </c>
    </row>
    <row r="569" spans="6:18" x14ac:dyDescent="0.3">
      <c r="F569" s="27">
        <v>5670</v>
      </c>
      <c r="R569" s="176">
        <v>5.67</v>
      </c>
    </row>
    <row r="570" spans="6:18" x14ac:dyDescent="0.3">
      <c r="F570" s="27">
        <v>5680</v>
      </c>
      <c r="R570" s="176">
        <v>5.68</v>
      </c>
    </row>
    <row r="571" spans="6:18" x14ac:dyDescent="0.3">
      <c r="F571" s="27">
        <v>5690</v>
      </c>
      <c r="R571" s="176">
        <v>5.69</v>
      </c>
    </row>
    <row r="572" spans="6:18" x14ac:dyDescent="0.3">
      <c r="F572" s="27">
        <v>5700</v>
      </c>
      <c r="R572" s="176">
        <v>5.7</v>
      </c>
    </row>
    <row r="573" spans="6:18" x14ac:dyDescent="0.3">
      <c r="F573" s="27">
        <v>5710</v>
      </c>
      <c r="R573" s="176">
        <v>5.71</v>
      </c>
    </row>
    <row r="574" spans="6:18" x14ac:dyDescent="0.3">
      <c r="F574" s="27">
        <v>5720</v>
      </c>
      <c r="R574" s="176">
        <v>5.72</v>
      </c>
    </row>
    <row r="575" spans="6:18" x14ac:dyDescent="0.3">
      <c r="F575" s="27">
        <v>5730</v>
      </c>
      <c r="R575" s="176">
        <v>5.73</v>
      </c>
    </row>
    <row r="576" spans="6:18" x14ac:dyDescent="0.3">
      <c r="F576" s="27">
        <v>5740</v>
      </c>
      <c r="R576" s="176">
        <v>5.74</v>
      </c>
    </row>
    <row r="577" spans="6:18" x14ac:dyDescent="0.3">
      <c r="F577" s="27">
        <v>5750</v>
      </c>
      <c r="R577" s="176">
        <v>5.75</v>
      </c>
    </row>
    <row r="578" spans="6:18" x14ac:dyDescent="0.3">
      <c r="F578" s="27">
        <v>5760</v>
      </c>
      <c r="R578" s="176">
        <v>5.76</v>
      </c>
    </row>
    <row r="579" spans="6:18" x14ac:dyDescent="0.3">
      <c r="F579" s="27">
        <v>5770</v>
      </c>
      <c r="R579" s="176">
        <v>5.77</v>
      </c>
    </row>
    <row r="580" spans="6:18" x14ac:dyDescent="0.3">
      <c r="F580" s="27">
        <v>5780</v>
      </c>
      <c r="R580" s="176">
        <v>5.78</v>
      </c>
    </row>
    <row r="581" spans="6:18" x14ac:dyDescent="0.3">
      <c r="F581" s="27">
        <v>5790</v>
      </c>
      <c r="R581" s="176">
        <v>5.79</v>
      </c>
    </row>
    <row r="582" spans="6:18" x14ac:dyDescent="0.3">
      <c r="F582" s="27">
        <v>5800</v>
      </c>
      <c r="R582" s="176">
        <v>5.8</v>
      </c>
    </row>
    <row r="583" spans="6:18" x14ac:dyDescent="0.3">
      <c r="F583" s="27">
        <v>5810</v>
      </c>
      <c r="R583" s="176">
        <v>5.81</v>
      </c>
    </row>
    <row r="584" spans="6:18" x14ac:dyDescent="0.3">
      <c r="F584" s="27">
        <v>5820</v>
      </c>
      <c r="R584" s="176">
        <v>5.82</v>
      </c>
    </row>
    <row r="585" spans="6:18" x14ac:dyDescent="0.3">
      <c r="F585" s="27">
        <v>5830</v>
      </c>
      <c r="R585" s="176">
        <v>5.83</v>
      </c>
    </row>
    <row r="586" spans="6:18" x14ac:dyDescent="0.3">
      <c r="F586" s="27">
        <v>5840</v>
      </c>
      <c r="R586" s="176">
        <v>5.84</v>
      </c>
    </row>
    <row r="587" spans="6:18" x14ac:dyDescent="0.3">
      <c r="F587" s="27">
        <v>5850</v>
      </c>
      <c r="R587" s="176">
        <v>5.85</v>
      </c>
    </row>
    <row r="588" spans="6:18" x14ac:dyDescent="0.3">
      <c r="F588" s="27">
        <v>5860</v>
      </c>
      <c r="R588" s="176">
        <v>5.86</v>
      </c>
    </row>
    <row r="589" spans="6:18" x14ac:dyDescent="0.3">
      <c r="F589" s="27">
        <v>5870</v>
      </c>
      <c r="R589" s="176">
        <v>5.87</v>
      </c>
    </row>
    <row r="590" spans="6:18" x14ac:dyDescent="0.3">
      <c r="F590" s="27">
        <v>5880</v>
      </c>
      <c r="R590" s="176">
        <v>5.88</v>
      </c>
    </row>
    <row r="591" spans="6:18" x14ac:dyDescent="0.3">
      <c r="F591" s="27">
        <v>5890</v>
      </c>
      <c r="R591" s="176">
        <v>5.89</v>
      </c>
    </row>
    <row r="592" spans="6:18" x14ac:dyDescent="0.3">
      <c r="F592" s="27">
        <v>5900</v>
      </c>
      <c r="R592" s="176">
        <v>5.9</v>
      </c>
    </row>
    <row r="593" spans="6:18" x14ac:dyDescent="0.3">
      <c r="F593" s="27">
        <v>5910</v>
      </c>
      <c r="R593" s="176">
        <v>5.91</v>
      </c>
    </row>
    <row r="594" spans="6:18" x14ac:dyDescent="0.3">
      <c r="F594" s="27">
        <v>5920</v>
      </c>
      <c r="R594" s="176">
        <v>5.92</v>
      </c>
    </row>
    <row r="595" spans="6:18" x14ac:dyDescent="0.3">
      <c r="F595" s="27">
        <v>5930</v>
      </c>
      <c r="R595" s="176">
        <v>5.93</v>
      </c>
    </row>
    <row r="596" spans="6:18" x14ac:dyDescent="0.3">
      <c r="F596" s="27">
        <v>5940</v>
      </c>
      <c r="R596" s="176">
        <v>5.94</v>
      </c>
    </row>
    <row r="597" spans="6:18" x14ac:dyDescent="0.3">
      <c r="F597" s="27">
        <v>5950</v>
      </c>
      <c r="R597" s="176">
        <v>5.95</v>
      </c>
    </row>
    <row r="598" spans="6:18" x14ac:dyDescent="0.3">
      <c r="F598" s="27">
        <v>5960</v>
      </c>
      <c r="R598" s="176">
        <v>5.96</v>
      </c>
    </row>
    <row r="599" spans="6:18" x14ac:dyDescent="0.3">
      <c r="F599" s="27">
        <v>5970</v>
      </c>
      <c r="R599" s="176">
        <v>5.97</v>
      </c>
    </row>
    <row r="600" spans="6:18" x14ac:dyDescent="0.3">
      <c r="F600" s="27">
        <v>5980</v>
      </c>
      <c r="R600" s="176">
        <v>5.98</v>
      </c>
    </row>
    <row r="601" spans="6:18" x14ac:dyDescent="0.3">
      <c r="F601" s="27">
        <v>5990</v>
      </c>
      <c r="R601" s="176">
        <v>5.99</v>
      </c>
    </row>
    <row r="602" spans="6:18" x14ac:dyDescent="0.3">
      <c r="F602" s="27">
        <v>6000</v>
      </c>
      <c r="R602" s="176">
        <v>6</v>
      </c>
    </row>
    <row r="603" spans="6:18" x14ac:dyDescent="0.3">
      <c r="F603" s="27">
        <v>6010</v>
      </c>
      <c r="R603" s="176">
        <v>6.01</v>
      </c>
    </row>
    <row r="604" spans="6:18" x14ac:dyDescent="0.3">
      <c r="F604" s="27">
        <v>6020</v>
      </c>
      <c r="R604" s="176">
        <v>6.02</v>
      </c>
    </row>
    <row r="605" spans="6:18" x14ac:dyDescent="0.3">
      <c r="F605" s="27">
        <v>6030</v>
      </c>
      <c r="R605" s="176">
        <v>6.03</v>
      </c>
    </row>
    <row r="606" spans="6:18" x14ac:dyDescent="0.3">
      <c r="F606" s="27">
        <v>6040</v>
      </c>
      <c r="R606" s="176">
        <v>6.04</v>
      </c>
    </row>
    <row r="607" spans="6:18" x14ac:dyDescent="0.3">
      <c r="F607" s="27">
        <v>6050</v>
      </c>
      <c r="R607" s="176">
        <v>6.05</v>
      </c>
    </row>
    <row r="608" spans="6:18" x14ac:dyDescent="0.3">
      <c r="F608" s="27">
        <v>6060</v>
      </c>
      <c r="R608" s="176">
        <v>6.06</v>
      </c>
    </row>
    <row r="609" spans="6:18" x14ac:dyDescent="0.3">
      <c r="F609" s="27">
        <v>6070</v>
      </c>
      <c r="R609" s="176">
        <v>6.07</v>
      </c>
    </row>
    <row r="610" spans="6:18" x14ac:dyDescent="0.3">
      <c r="F610" s="27">
        <v>6080</v>
      </c>
      <c r="R610" s="176">
        <v>6.08</v>
      </c>
    </row>
    <row r="611" spans="6:18" x14ac:dyDescent="0.3">
      <c r="F611" s="27">
        <v>6090</v>
      </c>
      <c r="R611" s="176">
        <v>6.09</v>
      </c>
    </row>
    <row r="612" spans="6:18" x14ac:dyDescent="0.3">
      <c r="F612" s="27">
        <v>6100</v>
      </c>
      <c r="R612" s="176">
        <v>6.1</v>
      </c>
    </row>
    <row r="613" spans="6:18" x14ac:dyDescent="0.3">
      <c r="F613" s="27">
        <v>6110</v>
      </c>
      <c r="R613" s="176">
        <v>6.11</v>
      </c>
    </row>
    <row r="614" spans="6:18" x14ac:dyDescent="0.3">
      <c r="F614" s="27">
        <v>6120</v>
      </c>
      <c r="R614" s="176">
        <v>6.12</v>
      </c>
    </row>
    <row r="615" spans="6:18" x14ac:dyDescent="0.3">
      <c r="F615" s="27">
        <v>6130</v>
      </c>
      <c r="R615" s="176">
        <v>6.13</v>
      </c>
    </row>
    <row r="616" spans="6:18" x14ac:dyDescent="0.3">
      <c r="F616" s="27">
        <v>6140</v>
      </c>
      <c r="R616" s="176">
        <v>6.14</v>
      </c>
    </row>
    <row r="617" spans="6:18" x14ac:dyDescent="0.3">
      <c r="F617" s="27">
        <v>6150</v>
      </c>
      <c r="R617" s="176">
        <v>6.15</v>
      </c>
    </row>
    <row r="618" spans="6:18" x14ac:dyDescent="0.3">
      <c r="F618" s="27">
        <v>6160</v>
      </c>
      <c r="R618" s="176">
        <v>6.16</v>
      </c>
    </row>
    <row r="619" spans="6:18" x14ac:dyDescent="0.3">
      <c r="F619" s="27">
        <v>6170</v>
      </c>
      <c r="R619" s="176">
        <v>6.17</v>
      </c>
    </row>
    <row r="620" spans="6:18" x14ac:dyDescent="0.3">
      <c r="F620" s="27">
        <v>6180</v>
      </c>
      <c r="R620" s="176">
        <v>6.18</v>
      </c>
    </row>
    <row r="621" spans="6:18" x14ac:dyDescent="0.3">
      <c r="F621" s="27">
        <v>6190</v>
      </c>
      <c r="R621" s="176">
        <v>6.19</v>
      </c>
    </row>
    <row r="622" spans="6:18" x14ac:dyDescent="0.3">
      <c r="F622" s="27">
        <v>6200</v>
      </c>
      <c r="R622" s="176">
        <v>6.2</v>
      </c>
    </row>
    <row r="623" spans="6:18" x14ac:dyDescent="0.3">
      <c r="F623" s="27">
        <v>6210</v>
      </c>
      <c r="R623" s="176">
        <v>6.21</v>
      </c>
    </row>
    <row r="624" spans="6:18" x14ac:dyDescent="0.3">
      <c r="F624" s="27">
        <v>6220</v>
      </c>
      <c r="R624" s="176">
        <v>6.22</v>
      </c>
    </row>
    <row r="625" spans="6:18" x14ac:dyDescent="0.3">
      <c r="F625" s="27">
        <v>6230</v>
      </c>
      <c r="R625" s="176">
        <v>6.23</v>
      </c>
    </row>
    <row r="626" spans="6:18" x14ac:dyDescent="0.3">
      <c r="F626" s="27">
        <v>6240</v>
      </c>
      <c r="R626" s="176">
        <v>6.24</v>
      </c>
    </row>
    <row r="627" spans="6:18" x14ac:dyDescent="0.3">
      <c r="F627" s="27">
        <v>6250</v>
      </c>
      <c r="R627" s="176">
        <v>6.25</v>
      </c>
    </row>
    <row r="628" spans="6:18" x14ac:dyDescent="0.3">
      <c r="F628" s="27">
        <v>6260</v>
      </c>
      <c r="R628" s="176">
        <v>6.26</v>
      </c>
    </row>
    <row r="629" spans="6:18" x14ac:dyDescent="0.3">
      <c r="F629" s="27">
        <v>6270</v>
      </c>
      <c r="R629" s="176">
        <v>6.27</v>
      </c>
    </row>
    <row r="630" spans="6:18" x14ac:dyDescent="0.3">
      <c r="F630" s="27">
        <v>6280</v>
      </c>
      <c r="R630" s="176">
        <v>6.28</v>
      </c>
    </row>
    <row r="631" spans="6:18" x14ac:dyDescent="0.3">
      <c r="F631" s="27">
        <v>6290</v>
      </c>
      <c r="R631" s="176">
        <v>6.29</v>
      </c>
    </row>
    <row r="632" spans="6:18" x14ac:dyDescent="0.3">
      <c r="F632" s="27">
        <v>6300</v>
      </c>
      <c r="R632" s="176">
        <v>6.3</v>
      </c>
    </row>
    <row r="633" spans="6:18" x14ac:dyDescent="0.3">
      <c r="F633" s="27">
        <v>6310</v>
      </c>
      <c r="R633" s="176">
        <v>6.31</v>
      </c>
    </row>
    <row r="634" spans="6:18" x14ac:dyDescent="0.3">
      <c r="F634" s="27">
        <v>6320</v>
      </c>
      <c r="R634" s="176">
        <v>6.32</v>
      </c>
    </row>
    <row r="635" spans="6:18" x14ac:dyDescent="0.3">
      <c r="F635" s="27">
        <v>6330</v>
      </c>
      <c r="R635" s="176">
        <v>6.33</v>
      </c>
    </row>
    <row r="636" spans="6:18" x14ac:dyDescent="0.3">
      <c r="F636" s="27">
        <v>6340</v>
      </c>
      <c r="R636" s="176">
        <v>6.34</v>
      </c>
    </row>
    <row r="637" spans="6:18" x14ac:dyDescent="0.3">
      <c r="F637" s="27">
        <v>6350</v>
      </c>
      <c r="R637" s="176">
        <v>6.35</v>
      </c>
    </row>
    <row r="638" spans="6:18" x14ac:dyDescent="0.3">
      <c r="F638" s="27">
        <v>6360</v>
      </c>
      <c r="R638" s="176">
        <v>6.36</v>
      </c>
    </row>
    <row r="639" spans="6:18" x14ac:dyDescent="0.3">
      <c r="F639" s="27">
        <v>6370</v>
      </c>
      <c r="R639" s="176">
        <v>6.37</v>
      </c>
    </row>
    <row r="640" spans="6:18" x14ac:dyDescent="0.3">
      <c r="F640" s="27">
        <v>6380</v>
      </c>
      <c r="R640" s="176">
        <v>6.38</v>
      </c>
    </row>
    <row r="641" spans="6:18" x14ac:dyDescent="0.3">
      <c r="F641" s="27">
        <v>6390</v>
      </c>
      <c r="R641" s="176">
        <v>6.39</v>
      </c>
    </row>
    <row r="642" spans="6:18" x14ac:dyDescent="0.3">
      <c r="F642" s="27">
        <v>6400</v>
      </c>
      <c r="R642" s="176">
        <v>6.4</v>
      </c>
    </row>
    <row r="643" spans="6:18" x14ac:dyDescent="0.3">
      <c r="F643" s="27">
        <v>6410</v>
      </c>
      <c r="R643" s="176">
        <v>6.41</v>
      </c>
    </row>
    <row r="644" spans="6:18" x14ac:dyDescent="0.3">
      <c r="F644" s="27">
        <v>6420</v>
      </c>
      <c r="R644" s="176">
        <v>6.42</v>
      </c>
    </row>
    <row r="645" spans="6:18" x14ac:dyDescent="0.3">
      <c r="F645" s="27">
        <v>6430</v>
      </c>
      <c r="R645" s="176">
        <v>6.43</v>
      </c>
    </row>
    <row r="646" spans="6:18" x14ac:dyDescent="0.3">
      <c r="F646" s="27">
        <v>6440</v>
      </c>
      <c r="R646" s="176">
        <v>6.44</v>
      </c>
    </row>
    <row r="647" spans="6:18" x14ac:dyDescent="0.3">
      <c r="F647" s="27">
        <v>6450</v>
      </c>
      <c r="R647" s="176">
        <v>6.45</v>
      </c>
    </row>
    <row r="648" spans="6:18" x14ac:dyDescent="0.3">
      <c r="F648" s="27">
        <v>6460</v>
      </c>
      <c r="R648" s="176">
        <v>6.46</v>
      </c>
    </row>
    <row r="649" spans="6:18" x14ac:dyDescent="0.3">
      <c r="F649" s="27">
        <v>6470</v>
      </c>
      <c r="R649" s="176">
        <v>6.47</v>
      </c>
    </row>
    <row r="650" spans="6:18" x14ac:dyDescent="0.3">
      <c r="F650" s="27">
        <v>6480</v>
      </c>
      <c r="R650" s="176">
        <v>6.48</v>
      </c>
    </row>
    <row r="651" spans="6:18" x14ac:dyDescent="0.3">
      <c r="F651" s="27">
        <v>6490</v>
      </c>
      <c r="R651" s="176">
        <v>6.49</v>
      </c>
    </row>
    <row r="652" spans="6:18" x14ac:dyDescent="0.3">
      <c r="F652" s="27">
        <v>6500</v>
      </c>
      <c r="R652" s="176">
        <v>6.5</v>
      </c>
    </row>
    <row r="653" spans="6:18" x14ac:dyDescent="0.3">
      <c r="F653" s="27">
        <v>6510</v>
      </c>
      <c r="R653" s="176">
        <v>6.51</v>
      </c>
    </row>
    <row r="654" spans="6:18" x14ac:dyDescent="0.3">
      <c r="F654" s="27">
        <v>6520</v>
      </c>
      <c r="R654" s="176">
        <v>6.52</v>
      </c>
    </row>
    <row r="655" spans="6:18" x14ac:dyDescent="0.3">
      <c r="F655" s="27">
        <v>6530</v>
      </c>
      <c r="R655" s="176">
        <v>6.53</v>
      </c>
    </row>
    <row r="656" spans="6:18" x14ac:dyDescent="0.3">
      <c r="F656" s="27">
        <v>6540</v>
      </c>
      <c r="R656" s="176">
        <v>6.54</v>
      </c>
    </row>
    <row r="657" spans="6:18" x14ac:dyDescent="0.3">
      <c r="F657" s="27">
        <v>6550</v>
      </c>
      <c r="R657" s="176">
        <v>6.55</v>
      </c>
    </row>
    <row r="658" spans="6:18" x14ac:dyDescent="0.3">
      <c r="F658" s="27">
        <v>6560</v>
      </c>
      <c r="R658" s="176">
        <v>6.56</v>
      </c>
    </row>
    <row r="659" spans="6:18" x14ac:dyDescent="0.3">
      <c r="F659" s="27">
        <v>6570</v>
      </c>
      <c r="R659" s="176">
        <v>6.57</v>
      </c>
    </row>
    <row r="660" spans="6:18" x14ac:dyDescent="0.3">
      <c r="F660" s="27">
        <v>6580</v>
      </c>
      <c r="R660" s="176">
        <v>6.58</v>
      </c>
    </row>
    <row r="661" spans="6:18" x14ac:dyDescent="0.3">
      <c r="F661" s="27">
        <v>6590</v>
      </c>
      <c r="R661" s="176">
        <v>6.59</v>
      </c>
    </row>
    <row r="662" spans="6:18" x14ac:dyDescent="0.3">
      <c r="F662" s="27">
        <v>6600</v>
      </c>
      <c r="R662" s="176">
        <v>6.6</v>
      </c>
    </row>
    <row r="663" spans="6:18" x14ac:dyDescent="0.3">
      <c r="F663" s="27">
        <v>6610</v>
      </c>
      <c r="R663" s="176">
        <v>6.61</v>
      </c>
    </row>
    <row r="664" spans="6:18" x14ac:dyDescent="0.3">
      <c r="F664" s="27">
        <v>6620</v>
      </c>
      <c r="R664" s="176">
        <v>6.62</v>
      </c>
    </row>
    <row r="665" spans="6:18" x14ac:dyDescent="0.3">
      <c r="F665" s="27">
        <v>6630</v>
      </c>
      <c r="R665" s="176">
        <v>6.63</v>
      </c>
    </row>
    <row r="666" spans="6:18" x14ac:dyDescent="0.3">
      <c r="F666" s="27">
        <v>6640</v>
      </c>
      <c r="R666" s="176">
        <v>6.64</v>
      </c>
    </row>
    <row r="667" spans="6:18" x14ac:dyDescent="0.3">
      <c r="F667" s="27">
        <v>6650</v>
      </c>
      <c r="R667" s="176">
        <v>6.65</v>
      </c>
    </row>
    <row r="668" spans="6:18" x14ac:dyDescent="0.3">
      <c r="F668" s="27">
        <v>6660</v>
      </c>
      <c r="R668" s="176">
        <v>6.66</v>
      </c>
    </row>
    <row r="669" spans="6:18" x14ac:dyDescent="0.3">
      <c r="F669" s="27">
        <v>6670</v>
      </c>
      <c r="R669" s="176">
        <v>6.67</v>
      </c>
    </row>
    <row r="670" spans="6:18" x14ac:dyDescent="0.3">
      <c r="F670" s="27">
        <v>6680</v>
      </c>
      <c r="R670" s="176">
        <v>6.68</v>
      </c>
    </row>
    <row r="671" spans="6:18" x14ac:dyDescent="0.3">
      <c r="F671" s="27">
        <v>6690</v>
      </c>
      <c r="R671" s="176">
        <v>6.69</v>
      </c>
    </row>
    <row r="672" spans="6:18" x14ac:dyDescent="0.3">
      <c r="F672" s="27">
        <v>6700</v>
      </c>
      <c r="R672" s="176">
        <v>6.7</v>
      </c>
    </row>
    <row r="673" spans="6:18" x14ac:dyDescent="0.3">
      <c r="F673" s="27">
        <v>6710</v>
      </c>
      <c r="R673" s="176">
        <v>6.71</v>
      </c>
    </row>
    <row r="674" spans="6:18" x14ac:dyDescent="0.3">
      <c r="F674" s="27">
        <v>6720</v>
      </c>
      <c r="R674" s="176">
        <v>6.72</v>
      </c>
    </row>
    <row r="675" spans="6:18" x14ac:dyDescent="0.3">
      <c r="F675" s="27">
        <v>6730</v>
      </c>
      <c r="R675" s="176">
        <v>6.73</v>
      </c>
    </row>
    <row r="676" spans="6:18" x14ac:dyDescent="0.3">
      <c r="F676" s="27">
        <v>6740</v>
      </c>
      <c r="R676" s="176">
        <v>6.74</v>
      </c>
    </row>
    <row r="677" spans="6:18" x14ac:dyDescent="0.3">
      <c r="F677" s="27">
        <v>6750</v>
      </c>
      <c r="R677" s="176">
        <v>6.75</v>
      </c>
    </row>
    <row r="678" spans="6:18" x14ac:dyDescent="0.3">
      <c r="F678" s="27">
        <v>6760</v>
      </c>
      <c r="R678" s="176">
        <v>6.76</v>
      </c>
    </row>
    <row r="679" spans="6:18" x14ac:dyDescent="0.3">
      <c r="F679" s="27">
        <v>6770</v>
      </c>
      <c r="R679" s="176">
        <v>6.77</v>
      </c>
    </row>
    <row r="680" spans="6:18" x14ac:dyDescent="0.3">
      <c r="F680" s="27">
        <v>6780</v>
      </c>
      <c r="R680" s="176">
        <v>6.78</v>
      </c>
    </row>
    <row r="681" spans="6:18" x14ac:dyDescent="0.3">
      <c r="F681" s="27">
        <v>6790</v>
      </c>
      <c r="R681" s="176">
        <v>6.79</v>
      </c>
    </row>
    <row r="682" spans="6:18" x14ac:dyDescent="0.3">
      <c r="F682" s="27">
        <v>6800</v>
      </c>
      <c r="R682" s="176">
        <v>6.8</v>
      </c>
    </row>
    <row r="683" spans="6:18" x14ac:dyDescent="0.3">
      <c r="F683" s="27">
        <v>6810</v>
      </c>
      <c r="R683" s="176">
        <v>6.81</v>
      </c>
    </row>
    <row r="684" spans="6:18" x14ac:dyDescent="0.3">
      <c r="F684" s="27">
        <v>6820</v>
      </c>
      <c r="R684" s="176">
        <v>6.82</v>
      </c>
    </row>
    <row r="685" spans="6:18" x14ac:dyDescent="0.3">
      <c r="F685" s="27">
        <v>6830</v>
      </c>
      <c r="R685" s="176">
        <v>6.83</v>
      </c>
    </row>
    <row r="686" spans="6:18" x14ac:dyDescent="0.3">
      <c r="F686" s="27">
        <v>6840</v>
      </c>
      <c r="R686" s="176">
        <v>6.84</v>
      </c>
    </row>
    <row r="687" spans="6:18" x14ac:dyDescent="0.3">
      <c r="F687" s="27">
        <v>6850</v>
      </c>
      <c r="R687" s="176">
        <v>6.85</v>
      </c>
    </row>
    <row r="688" spans="6:18" x14ac:dyDescent="0.3">
      <c r="F688" s="27">
        <v>6860</v>
      </c>
      <c r="R688" s="176">
        <v>6.86</v>
      </c>
    </row>
    <row r="689" spans="6:18" x14ac:dyDescent="0.3">
      <c r="F689" s="27">
        <v>6870</v>
      </c>
      <c r="R689" s="176">
        <v>6.87</v>
      </c>
    </row>
    <row r="690" spans="6:18" x14ac:dyDescent="0.3">
      <c r="F690" s="27">
        <v>6880</v>
      </c>
      <c r="R690" s="176">
        <v>6.88</v>
      </c>
    </row>
    <row r="691" spans="6:18" x14ac:dyDescent="0.3">
      <c r="F691" s="27">
        <v>6890</v>
      </c>
      <c r="R691" s="176">
        <v>6.89</v>
      </c>
    </row>
    <row r="692" spans="6:18" x14ac:dyDescent="0.3">
      <c r="F692" s="27">
        <v>6900</v>
      </c>
      <c r="R692" s="176">
        <v>6.9</v>
      </c>
    </row>
    <row r="693" spans="6:18" x14ac:dyDescent="0.3">
      <c r="F693" s="27">
        <v>6910</v>
      </c>
      <c r="R693" s="176">
        <v>6.91</v>
      </c>
    </row>
    <row r="694" spans="6:18" x14ac:dyDescent="0.3">
      <c r="F694" s="27">
        <v>6920</v>
      </c>
      <c r="R694" s="176">
        <v>6.92</v>
      </c>
    </row>
    <row r="695" spans="6:18" x14ac:dyDescent="0.3">
      <c r="F695" s="27">
        <v>6930</v>
      </c>
      <c r="R695" s="176">
        <v>6.93</v>
      </c>
    </row>
    <row r="696" spans="6:18" x14ac:dyDescent="0.3">
      <c r="F696" s="27">
        <v>6940</v>
      </c>
      <c r="R696" s="176">
        <v>6.94</v>
      </c>
    </row>
    <row r="697" spans="6:18" x14ac:dyDescent="0.3">
      <c r="F697" s="27">
        <v>6950</v>
      </c>
      <c r="R697" s="176">
        <v>6.95</v>
      </c>
    </row>
    <row r="698" spans="6:18" x14ac:dyDescent="0.3">
      <c r="F698" s="27">
        <v>6960</v>
      </c>
      <c r="R698" s="176">
        <v>6.96</v>
      </c>
    </row>
    <row r="699" spans="6:18" x14ac:dyDescent="0.3">
      <c r="F699" s="27">
        <v>6970</v>
      </c>
      <c r="R699" s="176">
        <v>6.97</v>
      </c>
    </row>
    <row r="700" spans="6:18" x14ac:dyDescent="0.3">
      <c r="F700" s="27">
        <v>6980</v>
      </c>
      <c r="R700" s="176">
        <v>6.98</v>
      </c>
    </row>
    <row r="701" spans="6:18" x14ac:dyDescent="0.3">
      <c r="F701" s="27">
        <v>6990</v>
      </c>
      <c r="R701" s="176">
        <v>6.99</v>
      </c>
    </row>
    <row r="702" spans="6:18" x14ac:dyDescent="0.3">
      <c r="F702" s="27">
        <v>7000</v>
      </c>
      <c r="R702" s="176">
        <v>7</v>
      </c>
    </row>
    <row r="703" spans="6:18" x14ac:dyDescent="0.3">
      <c r="F703" s="27">
        <v>7010</v>
      </c>
      <c r="R703" s="176">
        <v>7.01</v>
      </c>
    </row>
    <row r="704" spans="6:18" x14ac:dyDescent="0.3">
      <c r="F704" s="27">
        <v>7020</v>
      </c>
      <c r="R704" s="176">
        <v>7.02</v>
      </c>
    </row>
    <row r="705" spans="6:18" x14ac:dyDescent="0.3">
      <c r="F705" s="27">
        <v>7030</v>
      </c>
      <c r="R705" s="176">
        <v>7.03</v>
      </c>
    </row>
    <row r="706" spans="6:18" x14ac:dyDescent="0.3">
      <c r="F706" s="27">
        <v>7040</v>
      </c>
      <c r="R706" s="176">
        <v>7.04</v>
      </c>
    </row>
    <row r="707" spans="6:18" x14ac:dyDescent="0.3">
      <c r="F707" s="27">
        <v>7050</v>
      </c>
      <c r="R707" s="176">
        <v>7.05</v>
      </c>
    </row>
    <row r="708" spans="6:18" x14ac:dyDescent="0.3">
      <c r="F708" s="27">
        <v>7060</v>
      </c>
      <c r="R708" s="176">
        <v>7.06</v>
      </c>
    </row>
    <row r="709" spans="6:18" x14ac:dyDescent="0.3">
      <c r="F709" s="27">
        <v>7070</v>
      </c>
      <c r="R709" s="176">
        <v>7.07</v>
      </c>
    </row>
    <row r="710" spans="6:18" x14ac:dyDescent="0.3">
      <c r="F710" s="27">
        <v>7080</v>
      </c>
      <c r="R710" s="176">
        <v>7.08</v>
      </c>
    </row>
    <row r="711" spans="6:18" x14ac:dyDescent="0.3">
      <c r="F711" s="27">
        <v>7090</v>
      </c>
      <c r="R711" s="176">
        <v>7.09</v>
      </c>
    </row>
    <row r="712" spans="6:18" x14ac:dyDescent="0.3">
      <c r="F712" s="27">
        <v>7100</v>
      </c>
      <c r="R712" s="176">
        <v>7.1</v>
      </c>
    </row>
    <row r="713" spans="6:18" x14ac:dyDescent="0.3">
      <c r="F713" s="27">
        <v>7110</v>
      </c>
      <c r="R713" s="176">
        <v>7.11</v>
      </c>
    </row>
    <row r="714" spans="6:18" x14ac:dyDescent="0.3">
      <c r="F714" s="27">
        <v>7120</v>
      </c>
      <c r="R714" s="176">
        <v>7.12</v>
      </c>
    </row>
    <row r="715" spans="6:18" x14ac:dyDescent="0.3">
      <c r="F715" s="27">
        <v>7130</v>
      </c>
      <c r="R715" s="176">
        <v>7.13</v>
      </c>
    </row>
    <row r="716" spans="6:18" x14ac:dyDescent="0.3">
      <c r="F716" s="27">
        <v>7140</v>
      </c>
      <c r="R716" s="176">
        <v>7.14</v>
      </c>
    </row>
    <row r="717" spans="6:18" x14ac:dyDescent="0.3">
      <c r="F717" s="27">
        <v>7150</v>
      </c>
      <c r="R717" s="176">
        <v>7.15</v>
      </c>
    </row>
    <row r="718" spans="6:18" x14ac:dyDescent="0.3">
      <c r="F718" s="27">
        <v>7160</v>
      </c>
      <c r="R718" s="176">
        <v>7.16</v>
      </c>
    </row>
    <row r="719" spans="6:18" x14ac:dyDescent="0.3">
      <c r="F719" s="27">
        <v>7170</v>
      </c>
      <c r="R719" s="176">
        <v>7.17</v>
      </c>
    </row>
    <row r="720" spans="6:18" x14ac:dyDescent="0.3">
      <c r="F720" s="27">
        <v>7180</v>
      </c>
      <c r="R720" s="176">
        <v>7.18</v>
      </c>
    </row>
    <row r="721" spans="6:18" x14ac:dyDescent="0.3">
      <c r="F721" s="27">
        <v>7190</v>
      </c>
      <c r="R721" s="176">
        <v>7.19</v>
      </c>
    </row>
    <row r="722" spans="6:18" x14ac:dyDescent="0.3">
      <c r="F722" s="27">
        <v>7200</v>
      </c>
      <c r="R722" s="176">
        <v>7.2</v>
      </c>
    </row>
    <row r="723" spans="6:18" x14ac:dyDescent="0.3">
      <c r="F723" s="27">
        <v>7210</v>
      </c>
      <c r="R723" s="176">
        <v>7.21</v>
      </c>
    </row>
    <row r="724" spans="6:18" x14ac:dyDescent="0.3">
      <c r="F724" s="27">
        <v>7220</v>
      </c>
      <c r="R724" s="176">
        <v>7.22</v>
      </c>
    </row>
    <row r="725" spans="6:18" x14ac:dyDescent="0.3">
      <c r="F725" s="27">
        <v>7230</v>
      </c>
      <c r="R725" s="176">
        <v>7.23</v>
      </c>
    </row>
    <row r="726" spans="6:18" x14ac:dyDescent="0.3">
      <c r="F726" s="27">
        <v>7240</v>
      </c>
      <c r="R726" s="176">
        <v>7.24</v>
      </c>
    </row>
    <row r="727" spans="6:18" x14ac:dyDescent="0.3">
      <c r="F727" s="27">
        <v>7250</v>
      </c>
      <c r="R727" s="176">
        <v>7.25</v>
      </c>
    </row>
    <row r="728" spans="6:18" x14ac:dyDescent="0.3">
      <c r="F728" s="27">
        <v>7260</v>
      </c>
      <c r="R728" s="176">
        <v>7.26</v>
      </c>
    </row>
    <row r="729" spans="6:18" x14ac:dyDescent="0.3">
      <c r="F729" s="27">
        <v>7270</v>
      </c>
      <c r="R729" s="176">
        <v>7.27</v>
      </c>
    </row>
    <row r="730" spans="6:18" x14ac:dyDescent="0.3">
      <c r="F730" s="27">
        <v>7280</v>
      </c>
      <c r="R730" s="176">
        <v>7.28</v>
      </c>
    </row>
    <row r="731" spans="6:18" x14ac:dyDescent="0.3">
      <c r="F731" s="27">
        <v>7290</v>
      </c>
      <c r="R731" s="176">
        <v>7.29</v>
      </c>
    </row>
    <row r="732" spans="6:18" x14ac:dyDescent="0.3">
      <c r="F732" s="27">
        <v>7300</v>
      </c>
      <c r="R732" s="176">
        <v>7.3</v>
      </c>
    </row>
    <row r="733" spans="6:18" x14ac:dyDescent="0.3">
      <c r="F733" s="27">
        <v>7310</v>
      </c>
      <c r="R733" s="176">
        <v>7.31</v>
      </c>
    </row>
    <row r="734" spans="6:18" x14ac:dyDescent="0.3">
      <c r="F734" s="27">
        <v>7320</v>
      </c>
      <c r="R734" s="176">
        <v>7.32</v>
      </c>
    </row>
    <row r="735" spans="6:18" x14ac:dyDescent="0.3">
      <c r="F735" s="27">
        <v>7330</v>
      </c>
      <c r="R735" s="176">
        <v>7.33</v>
      </c>
    </row>
    <row r="736" spans="6:18" x14ac:dyDescent="0.3">
      <c r="F736" s="27">
        <v>7340</v>
      </c>
      <c r="R736" s="176">
        <v>7.34</v>
      </c>
    </row>
    <row r="737" spans="6:18" x14ac:dyDescent="0.3">
      <c r="F737" s="27">
        <v>7350</v>
      </c>
      <c r="R737" s="176">
        <v>7.35</v>
      </c>
    </row>
    <row r="738" spans="6:18" x14ac:dyDescent="0.3">
      <c r="F738" s="27">
        <v>7360</v>
      </c>
      <c r="R738" s="176">
        <v>7.36</v>
      </c>
    </row>
    <row r="739" spans="6:18" x14ac:dyDescent="0.3">
      <c r="F739" s="27">
        <v>7370</v>
      </c>
      <c r="R739" s="176">
        <v>7.37</v>
      </c>
    </row>
    <row r="740" spans="6:18" x14ac:dyDescent="0.3">
      <c r="F740" s="27">
        <v>7380</v>
      </c>
      <c r="R740" s="176">
        <v>7.38</v>
      </c>
    </row>
    <row r="741" spans="6:18" x14ac:dyDescent="0.3">
      <c r="F741" s="27">
        <v>7390</v>
      </c>
      <c r="R741" s="176">
        <v>7.39</v>
      </c>
    </row>
    <row r="742" spans="6:18" x14ac:dyDescent="0.3">
      <c r="F742" s="27">
        <v>7400</v>
      </c>
      <c r="R742" s="176">
        <v>7.4</v>
      </c>
    </row>
    <row r="743" spans="6:18" x14ac:dyDescent="0.3">
      <c r="F743" s="27">
        <v>7410</v>
      </c>
      <c r="R743" s="176">
        <v>7.41</v>
      </c>
    </row>
    <row r="744" spans="6:18" x14ac:dyDescent="0.3">
      <c r="F744" s="27">
        <v>7420</v>
      </c>
      <c r="R744" s="176">
        <v>7.42</v>
      </c>
    </row>
    <row r="745" spans="6:18" x14ac:dyDescent="0.3">
      <c r="F745" s="27">
        <v>7430</v>
      </c>
      <c r="R745" s="176">
        <v>7.43</v>
      </c>
    </row>
    <row r="746" spans="6:18" x14ac:dyDescent="0.3">
      <c r="F746" s="27">
        <v>7440</v>
      </c>
      <c r="R746" s="176">
        <v>7.44</v>
      </c>
    </row>
    <row r="747" spans="6:18" x14ac:dyDescent="0.3">
      <c r="F747" s="27">
        <v>7450</v>
      </c>
      <c r="R747" s="176">
        <v>7.45</v>
      </c>
    </row>
    <row r="748" spans="6:18" x14ac:dyDescent="0.3">
      <c r="F748" s="27">
        <v>7460</v>
      </c>
      <c r="R748" s="176">
        <v>7.46</v>
      </c>
    </row>
    <row r="749" spans="6:18" x14ac:dyDescent="0.3">
      <c r="F749" s="27">
        <v>7470</v>
      </c>
      <c r="R749" s="176">
        <v>7.47</v>
      </c>
    </row>
    <row r="750" spans="6:18" x14ac:dyDescent="0.3">
      <c r="F750" s="27">
        <v>7480</v>
      </c>
      <c r="R750" s="176">
        <v>7.48</v>
      </c>
    </row>
    <row r="751" spans="6:18" x14ac:dyDescent="0.3">
      <c r="F751" s="27">
        <v>7490</v>
      </c>
      <c r="R751" s="176">
        <v>7.49</v>
      </c>
    </row>
    <row r="752" spans="6:18" x14ac:dyDescent="0.3">
      <c r="F752" s="27">
        <v>7500</v>
      </c>
      <c r="R752" s="176">
        <v>7.5</v>
      </c>
    </row>
    <row r="753" spans="6:18" x14ac:dyDescent="0.3">
      <c r="F753" s="27">
        <v>7510</v>
      </c>
      <c r="R753" s="176">
        <v>7.51</v>
      </c>
    </row>
    <row r="754" spans="6:18" x14ac:dyDescent="0.3">
      <c r="F754" s="27">
        <v>7520</v>
      </c>
      <c r="R754" s="176">
        <v>7.52</v>
      </c>
    </row>
    <row r="755" spans="6:18" x14ac:dyDescent="0.3">
      <c r="F755" s="27">
        <v>7530</v>
      </c>
      <c r="R755" s="176">
        <v>7.53</v>
      </c>
    </row>
    <row r="756" spans="6:18" x14ac:dyDescent="0.3">
      <c r="F756" s="27">
        <v>7540</v>
      </c>
      <c r="R756" s="176">
        <v>7.54</v>
      </c>
    </row>
    <row r="757" spans="6:18" x14ac:dyDescent="0.3">
      <c r="F757" s="27">
        <v>7550</v>
      </c>
      <c r="R757" s="176">
        <v>7.55</v>
      </c>
    </row>
    <row r="758" spans="6:18" x14ac:dyDescent="0.3">
      <c r="F758" s="27">
        <v>7560</v>
      </c>
      <c r="R758" s="176">
        <v>7.56</v>
      </c>
    </row>
    <row r="759" spans="6:18" x14ac:dyDescent="0.3">
      <c r="F759" s="27">
        <v>7570</v>
      </c>
      <c r="R759" s="176">
        <v>7.57</v>
      </c>
    </row>
    <row r="760" spans="6:18" x14ac:dyDescent="0.3">
      <c r="F760" s="27">
        <v>7580</v>
      </c>
      <c r="R760" s="176">
        <v>7.58</v>
      </c>
    </row>
    <row r="761" spans="6:18" x14ac:dyDescent="0.3">
      <c r="F761" s="27">
        <v>7590</v>
      </c>
      <c r="R761" s="176">
        <v>7.59</v>
      </c>
    </row>
    <row r="762" spans="6:18" x14ac:dyDescent="0.3">
      <c r="F762" s="27">
        <v>7600</v>
      </c>
      <c r="R762" s="176">
        <v>7.6</v>
      </c>
    </row>
    <row r="763" spans="6:18" x14ac:dyDescent="0.3">
      <c r="F763" s="27">
        <v>7610</v>
      </c>
      <c r="R763" s="176">
        <v>7.61</v>
      </c>
    </row>
    <row r="764" spans="6:18" x14ac:dyDescent="0.3">
      <c r="F764" s="27">
        <v>7620</v>
      </c>
      <c r="R764" s="176">
        <v>7.62</v>
      </c>
    </row>
    <row r="765" spans="6:18" x14ac:dyDescent="0.3">
      <c r="F765" s="27">
        <v>7630</v>
      </c>
      <c r="R765" s="176">
        <v>7.63</v>
      </c>
    </row>
    <row r="766" spans="6:18" x14ac:dyDescent="0.3">
      <c r="F766" s="27">
        <v>7640</v>
      </c>
      <c r="R766" s="176">
        <v>7.64</v>
      </c>
    </row>
    <row r="767" spans="6:18" x14ac:dyDescent="0.3">
      <c r="F767" s="27">
        <v>7650</v>
      </c>
      <c r="R767" s="176">
        <v>7.65</v>
      </c>
    </row>
    <row r="768" spans="6:18" x14ac:dyDescent="0.3">
      <c r="F768" s="27">
        <v>7660</v>
      </c>
      <c r="R768" s="176">
        <v>7.66</v>
      </c>
    </row>
    <row r="769" spans="6:18" x14ac:dyDescent="0.3">
      <c r="F769" s="27">
        <v>7670</v>
      </c>
      <c r="R769" s="176">
        <v>7.67</v>
      </c>
    </row>
    <row r="770" spans="6:18" x14ac:dyDescent="0.3">
      <c r="F770" s="27">
        <v>7680</v>
      </c>
      <c r="R770" s="176">
        <v>7.68</v>
      </c>
    </row>
    <row r="771" spans="6:18" x14ac:dyDescent="0.3">
      <c r="F771" s="27">
        <v>7690</v>
      </c>
      <c r="R771" s="176">
        <v>7.69</v>
      </c>
    </row>
    <row r="772" spans="6:18" x14ac:dyDescent="0.3">
      <c r="F772" s="27">
        <v>7700</v>
      </c>
      <c r="R772" s="176">
        <v>7.7</v>
      </c>
    </row>
    <row r="773" spans="6:18" x14ac:dyDescent="0.3">
      <c r="F773" s="27">
        <v>7710</v>
      </c>
      <c r="R773" s="176">
        <v>7.71</v>
      </c>
    </row>
    <row r="774" spans="6:18" x14ac:dyDescent="0.3">
      <c r="F774" s="27">
        <v>7720</v>
      </c>
      <c r="R774" s="176">
        <v>7.72</v>
      </c>
    </row>
    <row r="775" spans="6:18" x14ac:dyDescent="0.3">
      <c r="F775" s="27">
        <v>7730</v>
      </c>
      <c r="R775" s="176">
        <v>7.73</v>
      </c>
    </row>
    <row r="776" spans="6:18" x14ac:dyDescent="0.3">
      <c r="F776" s="27">
        <v>7740</v>
      </c>
      <c r="R776" s="176">
        <v>7.74</v>
      </c>
    </row>
    <row r="777" spans="6:18" x14ac:dyDescent="0.3">
      <c r="F777" s="27">
        <v>7750</v>
      </c>
      <c r="R777" s="176">
        <v>7.75</v>
      </c>
    </row>
    <row r="778" spans="6:18" x14ac:dyDescent="0.3">
      <c r="F778" s="27">
        <v>7760</v>
      </c>
      <c r="R778" s="176">
        <v>7.76</v>
      </c>
    </row>
    <row r="779" spans="6:18" x14ac:dyDescent="0.3">
      <c r="F779" s="27">
        <v>7770</v>
      </c>
      <c r="R779" s="176">
        <v>7.77</v>
      </c>
    </row>
    <row r="780" spans="6:18" x14ac:dyDescent="0.3">
      <c r="F780" s="27">
        <v>7780</v>
      </c>
      <c r="R780" s="176">
        <v>7.78</v>
      </c>
    </row>
    <row r="781" spans="6:18" x14ac:dyDescent="0.3">
      <c r="F781" s="27">
        <v>7790</v>
      </c>
      <c r="R781" s="176">
        <v>7.79</v>
      </c>
    </row>
    <row r="782" spans="6:18" x14ac:dyDescent="0.3">
      <c r="F782" s="27">
        <v>7800</v>
      </c>
      <c r="R782" s="176">
        <v>7.8</v>
      </c>
    </row>
    <row r="783" spans="6:18" x14ac:dyDescent="0.3">
      <c r="F783" s="27">
        <v>7810</v>
      </c>
      <c r="R783" s="176">
        <v>7.81</v>
      </c>
    </row>
    <row r="784" spans="6:18" x14ac:dyDescent="0.3">
      <c r="F784" s="27">
        <v>7820</v>
      </c>
      <c r="R784" s="176">
        <v>7.82</v>
      </c>
    </row>
    <row r="785" spans="6:18" x14ac:dyDescent="0.3">
      <c r="F785" s="27">
        <v>7830</v>
      </c>
      <c r="R785" s="176">
        <v>7.83</v>
      </c>
    </row>
    <row r="786" spans="6:18" x14ac:dyDescent="0.3">
      <c r="F786" s="27">
        <v>7840</v>
      </c>
      <c r="R786" s="176">
        <v>7.84</v>
      </c>
    </row>
    <row r="787" spans="6:18" x14ac:dyDescent="0.3">
      <c r="F787" s="27">
        <v>7850</v>
      </c>
      <c r="R787" s="176">
        <v>7.85</v>
      </c>
    </row>
    <row r="788" spans="6:18" x14ac:dyDescent="0.3">
      <c r="F788" s="27">
        <v>7860</v>
      </c>
      <c r="R788" s="176">
        <v>7.86</v>
      </c>
    </row>
    <row r="789" spans="6:18" x14ac:dyDescent="0.3">
      <c r="F789" s="27">
        <v>7870</v>
      </c>
      <c r="R789" s="176">
        <v>7.87</v>
      </c>
    </row>
    <row r="790" spans="6:18" x14ac:dyDescent="0.3">
      <c r="F790" s="27">
        <v>7880</v>
      </c>
      <c r="R790" s="176">
        <v>7.88</v>
      </c>
    </row>
    <row r="791" spans="6:18" x14ac:dyDescent="0.3">
      <c r="F791" s="27">
        <v>7890</v>
      </c>
      <c r="R791" s="176">
        <v>7.89</v>
      </c>
    </row>
    <row r="792" spans="6:18" x14ac:dyDescent="0.3">
      <c r="F792" s="27">
        <v>7900</v>
      </c>
      <c r="R792" s="176">
        <v>7.9</v>
      </c>
    </row>
    <row r="793" spans="6:18" x14ac:dyDescent="0.3">
      <c r="F793" s="27">
        <v>7910</v>
      </c>
      <c r="R793" s="176">
        <v>7.91</v>
      </c>
    </row>
    <row r="794" spans="6:18" x14ac:dyDescent="0.3">
      <c r="F794" s="27">
        <v>7920</v>
      </c>
      <c r="R794" s="176">
        <v>7.92</v>
      </c>
    </row>
    <row r="795" spans="6:18" x14ac:dyDescent="0.3">
      <c r="F795" s="27">
        <v>7930</v>
      </c>
      <c r="R795" s="176">
        <v>7.93</v>
      </c>
    </row>
    <row r="796" spans="6:18" x14ac:dyDescent="0.3">
      <c r="F796" s="27">
        <v>7940</v>
      </c>
      <c r="R796" s="176">
        <v>7.94</v>
      </c>
    </row>
    <row r="797" spans="6:18" x14ac:dyDescent="0.3">
      <c r="F797" s="27">
        <v>7950</v>
      </c>
      <c r="R797" s="176">
        <v>7.95</v>
      </c>
    </row>
    <row r="798" spans="6:18" x14ac:dyDescent="0.3">
      <c r="F798" s="27">
        <v>7960</v>
      </c>
      <c r="R798" s="176">
        <v>7.96</v>
      </c>
    </row>
    <row r="799" spans="6:18" x14ac:dyDescent="0.3">
      <c r="F799" s="27">
        <v>7970</v>
      </c>
      <c r="R799" s="176">
        <v>7.97</v>
      </c>
    </row>
    <row r="800" spans="6:18" x14ac:dyDescent="0.3">
      <c r="F800" s="27">
        <v>7980</v>
      </c>
      <c r="R800" s="176">
        <v>7.98</v>
      </c>
    </row>
    <row r="801" spans="6:18" x14ac:dyDescent="0.3">
      <c r="F801" s="27">
        <v>7990</v>
      </c>
      <c r="R801" s="176">
        <v>7.99</v>
      </c>
    </row>
    <row r="802" spans="6:18" x14ac:dyDescent="0.3">
      <c r="F802" s="27">
        <v>8000</v>
      </c>
      <c r="R802" s="176">
        <v>8</v>
      </c>
    </row>
    <row r="803" spans="6:18" x14ac:dyDescent="0.3">
      <c r="F803" s="27">
        <v>8010</v>
      </c>
      <c r="R803" s="176">
        <v>8.01</v>
      </c>
    </row>
    <row r="804" spans="6:18" x14ac:dyDescent="0.3">
      <c r="F804" s="27">
        <v>8020</v>
      </c>
      <c r="R804" s="176">
        <v>8.02</v>
      </c>
    </row>
    <row r="805" spans="6:18" x14ac:dyDescent="0.3">
      <c r="F805" s="27">
        <v>8030</v>
      </c>
      <c r="R805" s="176">
        <v>8.0299999999999994</v>
      </c>
    </row>
    <row r="806" spans="6:18" x14ac:dyDescent="0.3">
      <c r="F806" s="27">
        <v>8040</v>
      </c>
      <c r="R806" s="176">
        <v>8.0399999999999991</v>
      </c>
    </row>
    <row r="807" spans="6:18" x14ac:dyDescent="0.3">
      <c r="F807" s="27">
        <v>8050</v>
      </c>
      <c r="R807" s="176">
        <v>8.0500000000000007</v>
      </c>
    </row>
    <row r="808" spans="6:18" x14ac:dyDescent="0.3">
      <c r="F808" s="27">
        <v>8060</v>
      </c>
      <c r="R808" s="176">
        <v>8.06</v>
      </c>
    </row>
    <row r="809" spans="6:18" x14ac:dyDescent="0.3">
      <c r="F809" s="27">
        <v>8070</v>
      </c>
      <c r="R809" s="176">
        <v>8.07</v>
      </c>
    </row>
    <row r="810" spans="6:18" x14ac:dyDescent="0.3">
      <c r="F810" s="27">
        <v>8080</v>
      </c>
      <c r="R810" s="176">
        <v>8.08</v>
      </c>
    </row>
    <row r="811" spans="6:18" x14ac:dyDescent="0.3">
      <c r="F811" s="27">
        <v>8090</v>
      </c>
      <c r="R811" s="176">
        <v>8.09</v>
      </c>
    </row>
    <row r="812" spans="6:18" x14ac:dyDescent="0.3">
      <c r="F812" s="27">
        <v>8100</v>
      </c>
      <c r="R812" s="176">
        <v>8.1</v>
      </c>
    </row>
    <row r="813" spans="6:18" x14ac:dyDescent="0.3">
      <c r="F813" s="27">
        <v>8110</v>
      </c>
      <c r="R813" s="176">
        <v>8.11</v>
      </c>
    </row>
    <row r="814" spans="6:18" x14ac:dyDescent="0.3">
      <c r="F814" s="27">
        <v>8120</v>
      </c>
      <c r="R814" s="176">
        <v>8.1199999999999992</v>
      </c>
    </row>
    <row r="815" spans="6:18" x14ac:dyDescent="0.3">
      <c r="F815" s="27">
        <v>8130</v>
      </c>
      <c r="R815" s="176">
        <v>8.1300000000000008</v>
      </c>
    </row>
    <row r="816" spans="6:18" x14ac:dyDescent="0.3">
      <c r="F816" s="27">
        <v>8140</v>
      </c>
      <c r="R816" s="176">
        <v>8.14</v>
      </c>
    </row>
    <row r="817" spans="6:18" x14ac:dyDescent="0.3">
      <c r="F817" s="27">
        <v>8150</v>
      </c>
      <c r="R817" s="176">
        <v>8.15</v>
      </c>
    </row>
    <row r="818" spans="6:18" x14ac:dyDescent="0.3">
      <c r="F818" s="27">
        <v>8160</v>
      </c>
      <c r="R818" s="176">
        <v>8.16</v>
      </c>
    </row>
    <row r="819" spans="6:18" x14ac:dyDescent="0.3">
      <c r="F819" s="27">
        <v>8170</v>
      </c>
      <c r="R819" s="176">
        <v>8.17</v>
      </c>
    </row>
    <row r="820" spans="6:18" x14ac:dyDescent="0.3">
      <c r="F820" s="27">
        <v>8180</v>
      </c>
      <c r="R820" s="176">
        <v>8.18</v>
      </c>
    </row>
    <row r="821" spans="6:18" x14ac:dyDescent="0.3">
      <c r="F821" s="27">
        <v>8190</v>
      </c>
      <c r="R821" s="176">
        <v>8.19</v>
      </c>
    </row>
    <row r="822" spans="6:18" x14ac:dyDescent="0.3">
      <c r="F822" s="27">
        <v>8200</v>
      </c>
      <c r="R822" s="176">
        <v>8.1999999999999993</v>
      </c>
    </row>
    <row r="823" spans="6:18" x14ac:dyDescent="0.3">
      <c r="F823" s="27">
        <v>8210</v>
      </c>
      <c r="R823" s="176">
        <v>8.2100000000000009</v>
      </c>
    </row>
    <row r="824" spans="6:18" x14ac:dyDescent="0.3">
      <c r="F824" s="27">
        <v>8220</v>
      </c>
      <c r="R824" s="176">
        <v>8.2200000000000006</v>
      </c>
    </row>
    <row r="825" spans="6:18" x14ac:dyDescent="0.3">
      <c r="F825" s="27">
        <v>8230</v>
      </c>
      <c r="R825" s="176">
        <v>8.23</v>
      </c>
    </row>
    <row r="826" spans="6:18" x14ac:dyDescent="0.3">
      <c r="F826" s="27">
        <v>8240</v>
      </c>
      <c r="R826" s="176">
        <v>8.24</v>
      </c>
    </row>
    <row r="827" spans="6:18" x14ac:dyDescent="0.3">
      <c r="F827" s="27">
        <v>8250</v>
      </c>
      <c r="R827" s="176">
        <v>8.25</v>
      </c>
    </row>
    <row r="828" spans="6:18" x14ac:dyDescent="0.3">
      <c r="F828" s="27">
        <v>8260</v>
      </c>
      <c r="R828" s="176">
        <v>8.26</v>
      </c>
    </row>
    <row r="829" spans="6:18" x14ac:dyDescent="0.3">
      <c r="F829" s="27">
        <v>8270</v>
      </c>
      <c r="R829" s="176">
        <v>8.27</v>
      </c>
    </row>
    <row r="830" spans="6:18" x14ac:dyDescent="0.3">
      <c r="F830" s="27">
        <v>8280</v>
      </c>
      <c r="R830" s="176">
        <v>8.2799999999999994</v>
      </c>
    </row>
    <row r="831" spans="6:18" x14ac:dyDescent="0.3">
      <c r="F831" s="27">
        <v>8290</v>
      </c>
      <c r="R831" s="176">
        <v>8.2899999999999991</v>
      </c>
    </row>
    <row r="832" spans="6:18" x14ac:dyDescent="0.3">
      <c r="F832" s="27">
        <v>8300</v>
      </c>
      <c r="R832" s="176">
        <v>8.3000000000000007</v>
      </c>
    </row>
    <row r="833" spans="6:18" x14ac:dyDescent="0.3">
      <c r="F833" s="27">
        <v>8310</v>
      </c>
      <c r="R833" s="176">
        <v>8.31</v>
      </c>
    </row>
    <row r="834" spans="6:18" x14ac:dyDescent="0.3">
      <c r="F834" s="27">
        <v>8320</v>
      </c>
      <c r="R834" s="176">
        <v>8.32</v>
      </c>
    </row>
    <row r="835" spans="6:18" x14ac:dyDescent="0.3">
      <c r="F835" s="27">
        <v>8330</v>
      </c>
      <c r="R835" s="176">
        <v>8.33</v>
      </c>
    </row>
    <row r="836" spans="6:18" x14ac:dyDescent="0.3">
      <c r="F836" s="27">
        <v>8340</v>
      </c>
      <c r="R836" s="176">
        <v>8.34</v>
      </c>
    </row>
    <row r="837" spans="6:18" x14ac:dyDescent="0.3">
      <c r="F837" s="27">
        <v>8350</v>
      </c>
      <c r="R837" s="176">
        <v>8.35</v>
      </c>
    </row>
    <row r="838" spans="6:18" x14ac:dyDescent="0.3">
      <c r="F838" s="27">
        <v>8360</v>
      </c>
      <c r="R838" s="176">
        <v>8.36</v>
      </c>
    </row>
    <row r="839" spans="6:18" x14ac:dyDescent="0.3">
      <c r="F839" s="27">
        <v>8370</v>
      </c>
      <c r="R839" s="176">
        <v>8.3699999999999992</v>
      </c>
    </row>
    <row r="840" spans="6:18" x14ac:dyDescent="0.3">
      <c r="F840" s="27">
        <v>8380</v>
      </c>
      <c r="R840" s="176">
        <v>8.3800000000000008</v>
      </c>
    </row>
    <row r="841" spans="6:18" x14ac:dyDescent="0.3">
      <c r="F841" s="27">
        <v>8390</v>
      </c>
      <c r="R841" s="176">
        <v>8.39</v>
      </c>
    </row>
    <row r="842" spans="6:18" x14ac:dyDescent="0.3">
      <c r="F842" s="27">
        <v>8400</v>
      </c>
      <c r="R842" s="176">
        <v>8.4</v>
      </c>
    </row>
    <row r="843" spans="6:18" x14ac:dyDescent="0.3">
      <c r="F843" s="27">
        <v>8410</v>
      </c>
      <c r="R843" s="176">
        <v>8.41</v>
      </c>
    </row>
    <row r="844" spans="6:18" x14ac:dyDescent="0.3">
      <c r="F844" s="27">
        <v>8420</v>
      </c>
      <c r="R844" s="176">
        <v>8.42</v>
      </c>
    </row>
    <row r="845" spans="6:18" x14ac:dyDescent="0.3">
      <c r="F845" s="27">
        <v>8430</v>
      </c>
      <c r="R845" s="176">
        <v>8.43</v>
      </c>
    </row>
    <row r="846" spans="6:18" x14ac:dyDescent="0.3">
      <c r="F846" s="27">
        <v>8440</v>
      </c>
      <c r="R846" s="176">
        <v>8.44</v>
      </c>
    </row>
    <row r="847" spans="6:18" x14ac:dyDescent="0.3">
      <c r="F847" s="27">
        <v>8450</v>
      </c>
      <c r="R847" s="176">
        <v>8.4499999999999993</v>
      </c>
    </row>
    <row r="848" spans="6:18" x14ac:dyDescent="0.3">
      <c r="F848" s="27">
        <v>8460</v>
      </c>
      <c r="R848" s="176">
        <v>8.4600000000000009</v>
      </c>
    </row>
    <row r="849" spans="6:18" x14ac:dyDescent="0.3">
      <c r="F849" s="27">
        <v>8470</v>
      </c>
      <c r="R849" s="176">
        <v>8.4700000000000006</v>
      </c>
    </row>
    <row r="850" spans="6:18" x14ac:dyDescent="0.3">
      <c r="F850" s="27">
        <v>8480</v>
      </c>
      <c r="R850" s="176">
        <v>8.48</v>
      </c>
    </row>
    <row r="851" spans="6:18" x14ac:dyDescent="0.3">
      <c r="F851" s="27">
        <v>8490</v>
      </c>
      <c r="R851" s="176">
        <v>8.49</v>
      </c>
    </row>
    <row r="852" spans="6:18" x14ac:dyDescent="0.3">
      <c r="F852" s="27">
        <v>8500</v>
      </c>
      <c r="R852" s="176">
        <v>8.5</v>
      </c>
    </row>
    <row r="853" spans="6:18" x14ac:dyDescent="0.3">
      <c r="F853" s="27">
        <v>8510</v>
      </c>
      <c r="R853" s="176">
        <v>8.51</v>
      </c>
    </row>
    <row r="854" spans="6:18" x14ac:dyDescent="0.3">
      <c r="F854" s="27">
        <v>8520</v>
      </c>
      <c r="R854" s="176">
        <v>8.52</v>
      </c>
    </row>
    <row r="855" spans="6:18" x14ac:dyDescent="0.3">
      <c r="F855" s="27">
        <v>8530</v>
      </c>
      <c r="R855" s="176">
        <v>8.5299999999999994</v>
      </c>
    </row>
    <row r="856" spans="6:18" x14ac:dyDescent="0.3">
      <c r="F856" s="27">
        <v>8540</v>
      </c>
      <c r="R856" s="176">
        <v>8.5399999999999991</v>
      </c>
    </row>
    <row r="857" spans="6:18" x14ac:dyDescent="0.3">
      <c r="F857" s="27">
        <v>8550</v>
      </c>
      <c r="R857" s="176">
        <v>8.5500000000000007</v>
      </c>
    </row>
    <row r="858" spans="6:18" x14ac:dyDescent="0.3">
      <c r="F858" s="27">
        <v>8560</v>
      </c>
      <c r="R858" s="176">
        <v>8.56</v>
      </c>
    </row>
    <row r="859" spans="6:18" x14ac:dyDescent="0.3">
      <c r="F859" s="27">
        <v>8570</v>
      </c>
      <c r="R859" s="176">
        <v>8.57</v>
      </c>
    </row>
    <row r="860" spans="6:18" x14ac:dyDescent="0.3">
      <c r="F860" s="27">
        <v>8580</v>
      </c>
      <c r="R860" s="176">
        <v>8.58</v>
      </c>
    </row>
    <row r="861" spans="6:18" x14ac:dyDescent="0.3">
      <c r="F861" s="27">
        <v>8590</v>
      </c>
      <c r="R861" s="176">
        <v>8.59</v>
      </c>
    </row>
    <row r="862" spans="6:18" x14ac:dyDescent="0.3">
      <c r="F862" s="27">
        <v>8600</v>
      </c>
      <c r="R862" s="176">
        <v>8.6</v>
      </c>
    </row>
    <row r="863" spans="6:18" x14ac:dyDescent="0.3">
      <c r="F863" s="27">
        <v>8610</v>
      </c>
      <c r="R863" s="176">
        <v>8.61</v>
      </c>
    </row>
    <row r="864" spans="6:18" x14ac:dyDescent="0.3">
      <c r="F864" s="27">
        <v>8620</v>
      </c>
      <c r="R864" s="176">
        <v>8.6199999999999992</v>
      </c>
    </row>
    <row r="865" spans="6:18" x14ac:dyDescent="0.3">
      <c r="F865" s="27">
        <v>8630</v>
      </c>
      <c r="R865" s="176">
        <v>8.6300000000000008</v>
      </c>
    </row>
    <row r="866" spans="6:18" x14ac:dyDescent="0.3">
      <c r="F866" s="27">
        <v>8640</v>
      </c>
      <c r="R866" s="176">
        <v>8.64</v>
      </c>
    </row>
    <row r="867" spans="6:18" x14ac:dyDescent="0.3">
      <c r="F867" s="27">
        <v>8650</v>
      </c>
      <c r="R867" s="176">
        <v>8.65</v>
      </c>
    </row>
    <row r="868" spans="6:18" x14ac:dyDescent="0.3">
      <c r="F868" s="27">
        <v>8660</v>
      </c>
      <c r="R868" s="176">
        <v>8.66</v>
      </c>
    </row>
    <row r="869" spans="6:18" x14ac:dyDescent="0.3">
      <c r="F869" s="27">
        <v>8670</v>
      </c>
      <c r="R869" s="176">
        <v>8.67</v>
      </c>
    </row>
    <row r="870" spans="6:18" x14ac:dyDescent="0.3">
      <c r="F870" s="27">
        <v>8680</v>
      </c>
      <c r="R870" s="176">
        <v>8.68</v>
      </c>
    </row>
    <row r="871" spans="6:18" x14ac:dyDescent="0.3">
      <c r="F871" s="27">
        <v>8690</v>
      </c>
      <c r="R871" s="176">
        <v>8.69</v>
      </c>
    </row>
    <row r="872" spans="6:18" x14ac:dyDescent="0.3">
      <c r="F872" s="27">
        <v>8700</v>
      </c>
      <c r="R872" s="176">
        <v>8.6999999999999993</v>
      </c>
    </row>
    <row r="873" spans="6:18" x14ac:dyDescent="0.3">
      <c r="F873" s="27">
        <v>8710</v>
      </c>
      <c r="R873" s="176">
        <v>8.7100000000000009</v>
      </c>
    </row>
    <row r="874" spans="6:18" x14ac:dyDescent="0.3">
      <c r="F874" s="27">
        <v>8720</v>
      </c>
      <c r="R874" s="176">
        <v>8.7200000000000006</v>
      </c>
    </row>
    <row r="875" spans="6:18" x14ac:dyDescent="0.3">
      <c r="F875" s="27">
        <v>8730</v>
      </c>
      <c r="R875" s="176">
        <v>8.73</v>
      </c>
    </row>
    <row r="876" spans="6:18" x14ac:dyDescent="0.3">
      <c r="F876" s="27">
        <v>8740</v>
      </c>
      <c r="R876" s="176">
        <v>8.74</v>
      </c>
    </row>
    <row r="877" spans="6:18" x14ac:dyDescent="0.3">
      <c r="F877" s="27">
        <v>8750</v>
      </c>
      <c r="R877" s="176">
        <v>8.75</v>
      </c>
    </row>
    <row r="878" spans="6:18" x14ac:dyDescent="0.3">
      <c r="F878" s="27">
        <v>8760</v>
      </c>
      <c r="R878" s="176">
        <v>8.76</v>
      </c>
    </row>
    <row r="879" spans="6:18" x14ac:dyDescent="0.3">
      <c r="F879" s="27">
        <v>8770</v>
      </c>
      <c r="R879" s="176">
        <v>8.77</v>
      </c>
    </row>
    <row r="880" spans="6:18" x14ac:dyDescent="0.3">
      <c r="F880" s="27">
        <v>8780</v>
      </c>
      <c r="R880" s="176">
        <v>8.7799999999999994</v>
      </c>
    </row>
    <row r="881" spans="6:18" x14ac:dyDescent="0.3">
      <c r="F881" s="27">
        <v>8790</v>
      </c>
      <c r="R881" s="176">
        <v>8.7899999999999991</v>
      </c>
    </row>
    <row r="882" spans="6:18" x14ac:dyDescent="0.3">
      <c r="F882" s="27">
        <v>8800</v>
      </c>
      <c r="R882" s="176">
        <v>8.8000000000000007</v>
      </c>
    </row>
    <row r="883" spans="6:18" x14ac:dyDescent="0.3">
      <c r="F883" s="27">
        <v>8810</v>
      </c>
      <c r="R883" s="176">
        <v>8.81</v>
      </c>
    </row>
    <row r="884" spans="6:18" x14ac:dyDescent="0.3">
      <c r="F884" s="27">
        <v>8820</v>
      </c>
      <c r="R884" s="176">
        <v>8.82</v>
      </c>
    </row>
    <row r="885" spans="6:18" x14ac:dyDescent="0.3">
      <c r="F885" s="27">
        <v>8830</v>
      </c>
      <c r="R885" s="176">
        <v>8.83</v>
      </c>
    </row>
    <row r="886" spans="6:18" x14ac:dyDescent="0.3">
      <c r="F886" s="27">
        <v>8840</v>
      </c>
      <c r="R886" s="176">
        <v>8.84</v>
      </c>
    </row>
    <row r="887" spans="6:18" x14ac:dyDescent="0.3">
      <c r="F887" s="27">
        <v>8850</v>
      </c>
      <c r="R887" s="176">
        <v>8.85</v>
      </c>
    </row>
    <row r="888" spans="6:18" x14ac:dyDescent="0.3">
      <c r="F888" s="27">
        <v>8860</v>
      </c>
      <c r="R888" s="176">
        <v>8.86</v>
      </c>
    </row>
    <row r="889" spans="6:18" x14ac:dyDescent="0.3">
      <c r="F889" s="27">
        <v>8870</v>
      </c>
      <c r="R889" s="176">
        <v>8.8699999999999992</v>
      </c>
    </row>
    <row r="890" spans="6:18" x14ac:dyDescent="0.3">
      <c r="F890" s="27">
        <v>8880</v>
      </c>
      <c r="R890" s="176">
        <v>8.8800000000000008</v>
      </c>
    </row>
    <row r="891" spans="6:18" x14ac:dyDescent="0.3">
      <c r="F891" s="27">
        <v>8890</v>
      </c>
      <c r="R891" s="176">
        <v>8.89</v>
      </c>
    </row>
    <row r="892" spans="6:18" x14ac:dyDescent="0.3">
      <c r="F892" s="27">
        <v>8900</v>
      </c>
      <c r="R892" s="176">
        <v>8.9</v>
      </c>
    </row>
    <row r="893" spans="6:18" x14ac:dyDescent="0.3">
      <c r="F893" s="27">
        <v>8910</v>
      </c>
      <c r="R893" s="176">
        <v>8.91</v>
      </c>
    </row>
    <row r="894" spans="6:18" x14ac:dyDescent="0.3">
      <c r="F894" s="27">
        <v>8920</v>
      </c>
      <c r="R894" s="176">
        <v>8.92</v>
      </c>
    </row>
    <row r="895" spans="6:18" x14ac:dyDescent="0.3">
      <c r="F895" s="27">
        <v>8930</v>
      </c>
      <c r="R895" s="176">
        <v>8.93</v>
      </c>
    </row>
    <row r="896" spans="6:18" x14ac:dyDescent="0.3">
      <c r="F896" s="27">
        <v>8940</v>
      </c>
      <c r="R896" s="176">
        <v>8.94</v>
      </c>
    </row>
    <row r="897" spans="6:18" x14ac:dyDescent="0.3">
      <c r="F897" s="27">
        <v>8950</v>
      </c>
      <c r="R897" s="176">
        <v>8.9499999999999993</v>
      </c>
    </row>
    <row r="898" spans="6:18" x14ac:dyDescent="0.3">
      <c r="F898" s="27">
        <v>8960</v>
      </c>
      <c r="R898" s="176">
        <v>8.9600000000000009</v>
      </c>
    </row>
    <row r="899" spans="6:18" x14ac:dyDescent="0.3">
      <c r="F899" s="27">
        <v>8970</v>
      </c>
      <c r="R899" s="176">
        <v>8.9700000000000006</v>
      </c>
    </row>
    <row r="900" spans="6:18" x14ac:dyDescent="0.3">
      <c r="F900" s="27">
        <v>8980</v>
      </c>
      <c r="R900" s="176">
        <v>8.98</v>
      </c>
    </row>
    <row r="901" spans="6:18" x14ac:dyDescent="0.3">
      <c r="F901" s="27">
        <v>8990</v>
      </c>
      <c r="R901" s="176">
        <v>8.99</v>
      </c>
    </row>
    <row r="902" spans="6:18" x14ac:dyDescent="0.3">
      <c r="F902" s="27">
        <v>9000</v>
      </c>
      <c r="R902" s="176">
        <v>9</v>
      </c>
    </row>
    <row r="903" spans="6:18" x14ac:dyDescent="0.3">
      <c r="F903" s="27">
        <v>9010</v>
      </c>
      <c r="R903" s="176">
        <v>9.01</v>
      </c>
    </row>
    <row r="904" spans="6:18" x14ac:dyDescent="0.3">
      <c r="F904" s="27">
        <v>9020</v>
      </c>
      <c r="R904" s="176">
        <v>9.02</v>
      </c>
    </row>
    <row r="905" spans="6:18" x14ac:dyDescent="0.3">
      <c r="F905" s="27">
        <v>9030</v>
      </c>
      <c r="R905" s="176">
        <v>9.0299999999999994</v>
      </c>
    </row>
    <row r="906" spans="6:18" x14ac:dyDescent="0.3">
      <c r="F906" s="27">
        <v>9040</v>
      </c>
      <c r="R906" s="176">
        <v>9.0399999999999991</v>
      </c>
    </row>
    <row r="907" spans="6:18" x14ac:dyDescent="0.3">
      <c r="F907" s="27">
        <v>9050</v>
      </c>
      <c r="R907" s="176">
        <v>9.0500000000000007</v>
      </c>
    </row>
    <row r="908" spans="6:18" x14ac:dyDescent="0.3">
      <c r="F908" s="27">
        <v>9060</v>
      </c>
      <c r="R908" s="176">
        <v>9.06</v>
      </c>
    </row>
    <row r="909" spans="6:18" x14ac:dyDescent="0.3">
      <c r="F909" s="27">
        <v>9070</v>
      </c>
      <c r="R909" s="176">
        <v>9.07</v>
      </c>
    </row>
    <row r="910" spans="6:18" x14ac:dyDescent="0.3">
      <c r="F910" s="27">
        <v>9080</v>
      </c>
      <c r="R910" s="176">
        <v>9.08</v>
      </c>
    </row>
    <row r="911" spans="6:18" x14ac:dyDescent="0.3">
      <c r="F911" s="27">
        <v>9090</v>
      </c>
      <c r="R911" s="176">
        <v>9.09</v>
      </c>
    </row>
    <row r="912" spans="6:18" x14ac:dyDescent="0.3">
      <c r="F912" s="27">
        <v>9100</v>
      </c>
      <c r="R912" s="176">
        <v>9.1</v>
      </c>
    </row>
    <row r="913" spans="6:18" x14ac:dyDescent="0.3">
      <c r="F913" s="27">
        <v>9110</v>
      </c>
      <c r="R913" s="176">
        <v>9.11</v>
      </c>
    </row>
    <row r="914" spans="6:18" x14ac:dyDescent="0.3">
      <c r="F914" s="27">
        <v>9120</v>
      </c>
      <c r="R914" s="176">
        <v>9.1199999999999992</v>
      </c>
    </row>
    <row r="915" spans="6:18" x14ac:dyDescent="0.3">
      <c r="F915" s="27">
        <v>9130</v>
      </c>
      <c r="R915" s="176">
        <v>9.1300000000000008</v>
      </c>
    </row>
    <row r="916" spans="6:18" x14ac:dyDescent="0.3">
      <c r="F916" s="27">
        <v>9140</v>
      </c>
      <c r="R916" s="176">
        <v>9.14</v>
      </c>
    </row>
    <row r="917" spans="6:18" x14ac:dyDescent="0.3">
      <c r="F917" s="27">
        <v>9150</v>
      </c>
      <c r="R917" s="176">
        <v>9.15</v>
      </c>
    </row>
    <row r="918" spans="6:18" x14ac:dyDescent="0.3">
      <c r="F918" s="27">
        <v>9160</v>
      </c>
      <c r="R918" s="176">
        <v>9.16</v>
      </c>
    </row>
    <row r="919" spans="6:18" x14ac:dyDescent="0.3">
      <c r="F919" s="27">
        <v>9170</v>
      </c>
      <c r="R919" s="176">
        <v>9.17</v>
      </c>
    </row>
    <row r="920" spans="6:18" x14ac:dyDescent="0.3">
      <c r="F920" s="27">
        <v>9180</v>
      </c>
      <c r="R920" s="176">
        <v>9.18</v>
      </c>
    </row>
    <row r="921" spans="6:18" x14ac:dyDescent="0.3">
      <c r="F921" s="27">
        <v>9190</v>
      </c>
      <c r="R921" s="176">
        <v>9.19</v>
      </c>
    </row>
    <row r="922" spans="6:18" x14ac:dyDescent="0.3">
      <c r="F922" s="27">
        <v>9200</v>
      </c>
      <c r="R922" s="176">
        <v>9.1999999999999993</v>
      </c>
    </row>
    <row r="923" spans="6:18" x14ac:dyDescent="0.3">
      <c r="F923" s="27">
        <v>9210</v>
      </c>
      <c r="R923" s="176">
        <v>9.2100000000000009</v>
      </c>
    </row>
    <row r="924" spans="6:18" x14ac:dyDescent="0.3">
      <c r="F924" s="27">
        <v>9220</v>
      </c>
      <c r="R924" s="176">
        <v>9.2200000000000006</v>
      </c>
    </row>
    <row r="925" spans="6:18" x14ac:dyDescent="0.3">
      <c r="F925" s="27">
        <v>9230</v>
      </c>
      <c r="R925" s="176">
        <v>9.23</v>
      </c>
    </row>
    <row r="926" spans="6:18" x14ac:dyDescent="0.3">
      <c r="F926" s="27">
        <v>9240</v>
      </c>
      <c r="R926" s="176">
        <v>9.24</v>
      </c>
    </row>
    <row r="927" spans="6:18" x14ac:dyDescent="0.3">
      <c r="F927" s="27">
        <v>9250</v>
      </c>
      <c r="R927" s="176">
        <v>9.25</v>
      </c>
    </row>
    <row r="928" spans="6:18" x14ac:dyDescent="0.3">
      <c r="F928" s="27">
        <v>9260</v>
      </c>
      <c r="R928" s="176">
        <v>9.26</v>
      </c>
    </row>
    <row r="929" spans="6:18" x14ac:dyDescent="0.3">
      <c r="F929" s="27">
        <v>9270</v>
      </c>
      <c r="R929" s="176">
        <v>9.27</v>
      </c>
    </row>
    <row r="930" spans="6:18" x14ac:dyDescent="0.3">
      <c r="F930" s="27">
        <v>9280</v>
      </c>
      <c r="R930" s="176">
        <v>9.2799999999999994</v>
      </c>
    </row>
    <row r="931" spans="6:18" x14ac:dyDescent="0.3">
      <c r="F931" s="27">
        <v>9290</v>
      </c>
      <c r="R931" s="176">
        <v>9.2899999999999991</v>
      </c>
    </row>
    <row r="932" spans="6:18" x14ac:dyDescent="0.3">
      <c r="F932" s="27">
        <v>9300</v>
      </c>
      <c r="R932" s="176">
        <v>9.3000000000000007</v>
      </c>
    </row>
    <row r="933" spans="6:18" x14ac:dyDescent="0.3">
      <c r="F933" s="27">
        <v>9310</v>
      </c>
      <c r="R933" s="176">
        <v>9.31</v>
      </c>
    </row>
    <row r="934" spans="6:18" x14ac:dyDescent="0.3">
      <c r="F934" s="27">
        <v>9320</v>
      </c>
      <c r="R934" s="176">
        <v>9.32</v>
      </c>
    </row>
    <row r="935" spans="6:18" x14ac:dyDescent="0.3">
      <c r="F935" s="27">
        <v>9330</v>
      </c>
      <c r="R935" s="176">
        <v>9.33</v>
      </c>
    </row>
    <row r="936" spans="6:18" x14ac:dyDescent="0.3">
      <c r="F936" s="27">
        <v>9340</v>
      </c>
      <c r="R936" s="176">
        <v>9.34</v>
      </c>
    </row>
    <row r="937" spans="6:18" x14ac:dyDescent="0.3">
      <c r="F937" s="27">
        <v>9350</v>
      </c>
      <c r="R937" s="176">
        <v>9.35</v>
      </c>
    </row>
    <row r="938" spans="6:18" x14ac:dyDescent="0.3">
      <c r="F938" s="27">
        <v>9360</v>
      </c>
      <c r="R938" s="176">
        <v>9.36</v>
      </c>
    </row>
    <row r="939" spans="6:18" x14ac:dyDescent="0.3">
      <c r="F939" s="27">
        <v>9370</v>
      </c>
      <c r="R939" s="176">
        <v>9.3699999999999992</v>
      </c>
    </row>
    <row r="940" spans="6:18" x14ac:dyDescent="0.3">
      <c r="F940" s="27">
        <v>9380</v>
      </c>
      <c r="R940" s="176">
        <v>9.3800000000000008</v>
      </c>
    </row>
    <row r="941" spans="6:18" x14ac:dyDescent="0.3">
      <c r="F941" s="27">
        <v>9390</v>
      </c>
      <c r="R941" s="176">
        <v>9.39</v>
      </c>
    </row>
    <row r="942" spans="6:18" x14ac:dyDescent="0.3">
      <c r="F942" s="27">
        <v>9400</v>
      </c>
      <c r="R942" s="176">
        <v>9.4</v>
      </c>
    </row>
    <row r="943" spans="6:18" x14ac:dyDescent="0.3">
      <c r="F943" s="27">
        <v>9410</v>
      </c>
      <c r="R943" s="176">
        <v>9.41</v>
      </c>
    </row>
    <row r="944" spans="6:18" x14ac:dyDescent="0.3">
      <c r="F944" s="27">
        <v>9420</v>
      </c>
      <c r="R944" s="176">
        <v>9.42</v>
      </c>
    </row>
    <row r="945" spans="6:18" x14ac:dyDescent="0.3">
      <c r="F945" s="27">
        <v>9430</v>
      </c>
      <c r="R945" s="176">
        <v>9.43</v>
      </c>
    </row>
    <row r="946" spans="6:18" x14ac:dyDescent="0.3">
      <c r="F946" s="27">
        <v>9440</v>
      </c>
      <c r="R946" s="176">
        <v>9.44</v>
      </c>
    </row>
    <row r="947" spans="6:18" x14ac:dyDescent="0.3">
      <c r="F947" s="27">
        <v>9450</v>
      </c>
      <c r="R947" s="176">
        <v>9.4499999999999993</v>
      </c>
    </row>
    <row r="948" spans="6:18" x14ac:dyDescent="0.3">
      <c r="F948" s="27">
        <v>9460</v>
      </c>
      <c r="R948" s="176">
        <v>9.4600000000000009</v>
      </c>
    </row>
    <row r="949" spans="6:18" x14ac:dyDescent="0.3">
      <c r="F949" s="27">
        <v>9470</v>
      </c>
      <c r="R949" s="176">
        <v>9.4700000000000006</v>
      </c>
    </row>
    <row r="950" spans="6:18" x14ac:dyDescent="0.3">
      <c r="F950" s="27">
        <v>9480</v>
      </c>
      <c r="R950" s="176">
        <v>9.48</v>
      </c>
    </row>
    <row r="951" spans="6:18" x14ac:dyDescent="0.3">
      <c r="F951" s="27">
        <v>9490</v>
      </c>
      <c r="R951" s="176">
        <v>9.49</v>
      </c>
    </row>
    <row r="952" spans="6:18" x14ac:dyDescent="0.3">
      <c r="F952" s="27">
        <v>9500</v>
      </c>
      <c r="R952" s="176">
        <v>9.5</v>
      </c>
    </row>
    <row r="953" spans="6:18" x14ac:dyDescent="0.3">
      <c r="F953" s="27">
        <v>9510</v>
      </c>
      <c r="R953" s="176">
        <v>9.51</v>
      </c>
    </row>
    <row r="954" spans="6:18" x14ac:dyDescent="0.3">
      <c r="F954" s="27">
        <v>9520</v>
      </c>
      <c r="R954" s="176">
        <v>9.52</v>
      </c>
    </row>
    <row r="955" spans="6:18" x14ac:dyDescent="0.3">
      <c r="F955" s="27">
        <v>9530</v>
      </c>
      <c r="R955" s="176">
        <v>9.5299999999999994</v>
      </c>
    </row>
    <row r="956" spans="6:18" x14ac:dyDescent="0.3">
      <c r="F956" s="27">
        <v>9540</v>
      </c>
      <c r="R956" s="176">
        <v>9.5399999999999991</v>
      </c>
    </row>
    <row r="957" spans="6:18" x14ac:dyDescent="0.3">
      <c r="F957" s="27">
        <v>9550</v>
      </c>
      <c r="R957" s="176">
        <v>9.5500000000000007</v>
      </c>
    </row>
    <row r="958" spans="6:18" x14ac:dyDescent="0.3">
      <c r="F958" s="27">
        <v>9560</v>
      </c>
      <c r="R958" s="176">
        <v>9.56</v>
      </c>
    </row>
    <row r="959" spans="6:18" x14ac:dyDescent="0.3">
      <c r="F959" s="27">
        <v>9570</v>
      </c>
      <c r="R959" s="176">
        <v>9.57</v>
      </c>
    </row>
    <row r="960" spans="6:18" x14ac:dyDescent="0.3">
      <c r="F960" s="27">
        <v>9580</v>
      </c>
      <c r="R960" s="176">
        <v>9.58</v>
      </c>
    </row>
    <row r="961" spans="6:18" x14ac:dyDescent="0.3">
      <c r="F961" s="27">
        <v>9590</v>
      </c>
      <c r="R961" s="176">
        <v>9.59</v>
      </c>
    </row>
    <row r="962" spans="6:18" x14ac:dyDescent="0.3">
      <c r="F962" s="27">
        <v>9600</v>
      </c>
      <c r="R962" s="176">
        <v>9.6</v>
      </c>
    </row>
    <row r="963" spans="6:18" x14ac:dyDescent="0.3">
      <c r="F963" s="27">
        <v>9610</v>
      </c>
      <c r="R963" s="176">
        <v>9.61</v>
      </c>
    </row>
    <row r="964" spans="6:18" x14ac:dyDescent="0.3">
      <c r="F964" s="27">
        <v>9620</v>
      </c>
      <c r="R964" s="176">
        <v>9.6199999999999992</v>
      </c>
    </row>
    <row r="965" spans="6:18" x14ac:dyDescent="0.3">
      <c r="F965" s="27">
        <v>9630</v>
      </c>
      <c r="R965" s="176">
        <v>9.6300000000000008</v>
      </c>
    </row>
    <row r="966" spans="6:18" x14ac:dyDescent="0.3">
      <c r="F966" s="27">
        <v>9640</v>
      </c>
      <c r="R966" s="176">
        <v>9.64</v>
      </c>
    </row>
    <row r="967" spans="6:18" x14ac:dyDescent="0.3">
      <c r="F967" s="27">
        <v>9650</v>
      </c>
      <c r="R967" s="176">
        <v>9.65</v>
      </c>
    </row>
    <row r="968" spans="6:18" x14ac:dyDescent="0.3">
      <c r="F968" s="27">
        <v>9660</v>
      </c>
      <c r="R968" s="176">
        <v>9.66</v>
      </c>
    </row>
    <row r="969" spans="6:18" x14ac:dyDescent="0.3">
      <c r="F969" s="27">
        <v>9670</v>
      </c>
      <c r="R969" s="176">
        <v>9.67</v>
      </c>
    </row>
    <row r="970" spans="6:18" x14ac:dyDescent="0.3">
      <c r="F970" s="27">
        <v>9680</v>
      </c>
      <c r="R970" s="176">
        <v>9.68</v>
      </c>
    </row>
    <row r="971" spans="6:18" x14ac:dyDescent="0.3">
      <c r="F971" s="27">
        <v>9690</v>
      </c>
      <c r="R971" s="176">
        <v>9.69</v>
      </c>
    </row>
    <row r="972" spans="6:18" x14ac:dyDescent="0.3">
      <c r="F972" s="27">
        <v>9700</v>
      </c>
      <c r="R972" s="176">
        <v>9.6999999999999993</v>
      </c>
    </row>
    <row r="973" spans="6:18" x14ac:dyDescent="0.3">
      <c r="F973" s="27">
        <v>9710</v>
      </c>
      <c r="R973" s="176">
        <v>9.7100000000000009</v>
      </c>
    </row>
    <row r="974" spans="6:18" x14ac:dyDescent="0.3">
      <c r="F974" s="27">
        <v>9720</v>
      </c>
      <c r="R974" s="176">
        <v>9.7200000000000006</v>
      </c>
    </row>
    <row r="975" spans="6:18" x14ac:dyDescent="0.3">
      <c r="F975" s="27">
        <v>9730</v>
      </c>
      <c r="R975" s="176">
        <v>9.73</v>
      </c>
    </row>
    <row r="976" spans="6:18" x14ac:dyDescent="0.3">
      <c r="F976" s="27">
        <v>9740</v>
      </c>
      <c r="R976" s="176">
        <v>9.74</v>
      </c>
    </row>
    <row r="977" spans="6:18" x14ac:dyDescent="0.3">
      <c r="F977" s="27">
        <v>9750</v>
      </c>
      <c r="R977" s="176">
        <v>9.75</v>
      </c>
    </row>
    <row r="978" spans="6:18" x14ac:dyDescent="0.3">
      <c r="F978" s="27">
        <v>9760</v>
      </c>
      <c r="R978" s="176">
        <v>9.76</v>
      </c>
    </row>
    <row r="979" spans="6:18" x14ac:dyDescent="0.3">
      <c r="F979" s="27">
        <v>9770</v>
      </c>
      <c r="R979" s="176">
        <v>9.77</v>
      </c>
    </row>
    <row r="980" spans="6:18" x14ac:dyDescent="0.3">
      <c r="F980" s="27">
        <v>9780</v>
      </c>
      <c r="R980" s="176">
        <v>9.7799999999999994</v>
      </c>
    </row>
    <row r="981" spans="6:18" x14ac:dyDescent="0.3">
      <c r="F981" s="27">
        <v>9790</v>
      </c>
      <c r="R981" s="176">
        <v>9.7899999999999991</v>
      </c>
    </row>
    <row r="982" spans="6:18" x14ac:dyDescent="0.3">
      <c r="F982" s="27">
        <v>9800</v>
      </c>
      <c r="R982" s="176">
        <v>9.8000000000000007</v>
      </c>
    </row>
    <row r="983" spans="6:18" x14ac:dyDescent="0.3">
      <c r="F983" s="27">
        <v>9810</v>
      </c>
      <c r="R983" s="176">
        <v>9.81</v>
      </c>
    </row>
    <row r="984" spans="6:18" x14ac:dyDescent="0.3">
      <c r="F984" s="27">
        <v>9820</v>
      </c>
      <c r="R984" s="176">
        <v>9.82</v>
      </c>
    </row>
    <row r="985" spans="6:18" x14ac:dyDescent="0.3">
      <c r="F985" s="27">
        <v>9830</v>
      </c>
      <c r="R985" s="176">
        <v>9.83</v>
      </c>
    </row>
    <row r="986" spans="6:18" x14ac:dyDescent="0.3">
      <c r="F986" s="27">
        <v>9840</v>
      </c>
      <c r="R986" s="176">
        <v>9.84</v>
      </c>
    </row>
    <row r="987" spans="6:18" x14ac:dyDescent="0.3">
      <c r="F987" s="27">
        <v>9850</v>
      </c>
      <c r="R987" s="176">
        <v>9.85</v>
      </c>
    </row>
    <row r="988" spans="6:18" x14ac:dyDescent="0.3">
      <c r="F988" s="27">
        <v>9860</v>
      </c>
      <c r="R988" s="176">
        <v>9.86</v>
      </c>
    </row>
    <row r="989" spans="6:18" x14ac:dyDescent="0.3">
      <c r="F989" s="27">
        <v>9870</v>
      </c>
      <c r="R989" s="176">
        <v>9.8699999999999992</v>
      </c>
    </row>
    <row r="990" spans="6:18" x14ac:dyDescent="0.3">
      <c r="F990" s="27">
        <v>9880</v>
      </c>
      <c r="R990" s="176">
        <v>9.8800000000000008</v>
      </c>
    </row>
    <row r="991" spans="6:18" x14ac:dyDescent="0.3">
      <c r="F991" s="27">
        <v>9890</v>
      </c>
      <c r="R991" s="176">
        <v>9.89</v>
      </c>
    </row>
    <row r="992" spans="6:18" x14ac:dyDescent="0.3">
      <c r="F992" s="27">
        <v>9900</v>
      </c>
      <c r="R992" s="176">
        <v>9.9</v>
      </c>
    </row>
    <row r="993" spans="6:18" x14ac:dyDescent="0.3">
      <c r="F993" s="27">
        <v>9910</v>
      </c>
      <c r="R993" s="176">
        <v>9.91</v>
      </c>
    </row>
    <row r="994" spans="6:18" x14ac:dyDescent="0.3">
      <c r="F994" s="27">
        <v>9920</v>
      </c>
      <c r="R994" s="176">
        <v>9.92</v>
      </c>
    </row>
    <row r="995" spans="6:18" x14ac:dyDescent="0.3">
      <c r="F995" s="27">
        <v>9930</v>
      </c>
      <c r="R995" s="176">
        <v>9.93</v>
      </c>
    </row>
    <row r="996" spans="6:18" x14ac:dyDescent="0.3">
      <c r="F996" s="27">
        <v>9940</v>
      </c>
      <c r="R996" s="176">
        <v>9.94</v>
      </c>
    </row>
    <row r="997" spans="6:18" x14ac:dyDescent="0.3">
      <c r="F997" s="27">
        <v>9950</v>
      </c>
      <c r="R997" s="176">
        <v>9.9499999999999993</v>
      </c>
    </row>
    <row r="998" spans="6:18" x14ac:dyDescent="0.3">
      <c r="F998" s="27">
        <v>9960</v>
      </c>
      <c r="R998" s="176">
        <v>9.9600000000000009</v>
      </c>
    </row>
    <row r="999" spans="6:18" x14ac:dyDescent="0.3">
      <c r="F999" s="27">
        <v>9970</v>
      </c>
      <c r="R999" s="176">
        <v>9.9700000000000006</v>
      </c>
    </row>
    <row r="1000" spans="6:18" x14ac:dyDescent="0.3">
      <c r="F1000" s="27">
        <v>9980</v>
      </c>
      <c r="R1000" s="176">
        <v>9.98</v>
      </c>
    </row>
    <row r="1001" spans="6:18" x14ac:dyDescent="0.3">
      <c r="F1001" s="27">
        <v>9990</v>
      </c>
      <c r="R1001" s="176">
        <v>9.99</v>
      </c>
    </row>
    <row r="1002" spans="6:18" x14ac:dyDescent="0.3">
      <c r="F1002" s="27">
        <v>10000</v>
      </c>
      <c r="R1002" s="176">
        <v>10</v>
      </c>
    </row>
    <row r="1003" spans="6:18" x14ac:dyDescent="0.3">
      <c r="F1003" s="27">
        <v>10010</v>
      </c>
    </row>
    <row r="1004" spans="6:18" x14ac:dyDescent="0.3">
      <c r="F1004" s="27">
        <v>10020</v>
      </c>
    </row>
    <row r="1005" spans="6:18" x14ac:dyDescent="0.3">
      <c r="F1005" s="27">
        <v>10030</v>
      </c>
    </row>
    <row r="1006" spans="6:18" x14ac:dyDescent="0.3">
      <c r="F1006" s="27">
        <v>10040</v>
      </c>
    </row>
    <row r="1007" spans="6:18" x14ac:dyDescent="0.3">
      <c r="F1007" s="27">
        <v>10050</v>
      </c>
    </row>
    <row r="1008" spans="6:18" x14ac:dyDescent="0.3">
      <c r="F1008" s="27">
        <v>10060</v>
      </c>
    </row>
    <row r="1009" spans="6:6" x14ac:dyDescent="0.3">
      <c r="F1009" s="27">
        <v>10070</v>
      </c>
    </row>
    <row r="1010" spans="6:6" x14ac:dyDescent="0.3">
      <c r="F1010" s="27">
        <v>10080</v>
      </c>
    </row>
    <row r="1011" spans="6:6" x14ac:dyDescent="0.3">
      <c r="F1011" s="27">
        <v>10090</v>
      </c>
    </row>
    <row r="1012" spans="6:6" x14ac:dyDescent="0.3">
      <c r="F1012" s="27">
        <v>10100</v>
      </c>
    </row>
    <row r="1013" spans="6:6" x14ac:dyDescent="0.3">
      <c r="F1013" s="27">
        <v>10110</v>
      </c>
    </row>
    <row r="1014" spans="6:6" x14ac:dyDescent="0.3">
      <c r="F1014" s="27">
        <v>10120</v>
      </c>
    </row>
    <row r="1015" spans="6:6" x14ac:dyDescent="0.3">
      <c r="F1015" s="27">
        <v>10130</v>
      </c>
    </row>
    <row r="1016" spans="6:6" x14ac:dyDescent="0.3">
      <c r="F1016" s="27">
        <v>10140</v>
      </c>
    </row>
    <row r="1017" spans="6:6" x14ac:dyDescent="0.3">
      <c r="F1017" s="27">
        <v>10150</v>
      </c>
    </row>
    <row r="1018" spans="6:6" x14ac:dyDescent="0.3">
      <c r="F1018" s="27">
        <v>10160</v>
      </c>
    </row>
    <row r="1019" spans="6:6" x14ac:dyDescent="0.3">
      <c r="F1019" s="27">
        <v>10170</v>
      </c>
    </row>
    <row r="1020" spans="6:6" x14ac:dyDescent="0.3">
      <c r="F1020" s="27">
        <v>10180</v>
      </c>
    </row>
    <row r="1021" spans="6:6" x14ac:dyDescent="0.3">
      <c r="F1021" s="27">
        <v>10190</v>
      </c>
    </row>
    <row r="1022" spans="6:6" x14ac:dyDescent="0.3">
      <c r="F1022" s="27">
        <v>10200</v>
      </c>
    </row>
    <row r="1023" spans="6:6" x14ac:dyDescent="0.3">
      <c r="F1023" s="27">
        <v>10210</v>
      </c>
    </row>
    <row r="1024" spans="6:6" x14ac:dyDescent="0.3">
      <c r="F1024" s="27">
        <v>10220</v>
      </c>
    </row>
    <row r="1025" spans="6:6" x14ac:dyDescent="0.3">
      <c r="F1025" s="27">
        <v>10230</v>
      </c>
    </row>
    <row r="1026" spans="6:6" x14ac:dyDescent="0.3">
      <c r="F1026" s="27">
        <v>10240</v>
      </c>
    </row>
    <row r="1027" spans="6:6" x14ac:dyDescent="0.3">
      <c r="F1027" s="27">
        <v>10250</v>
      </c>
    </row>
    <row r="1028" spans="6:6" x14ac:dyDescent="0.3">
      <c r="F1028" s="27">
        <v>10260</v>
      </c>
    </row>
    <row r="1029" spans="6:6" x14ac:dyDescent="0.3">
      <c r="F1029" s="27">
        <v>10270</v>
      </c>
    </row>
    <row r="1030" spans="6:6" x14ac:dyDescent="0.3">
      <c r="F1030" s="27">
        <v>10280</v>
      </c>
    </row>
    <row r="1031" spans="6:6" x14ac:dyDescent="0.3">
      <c r="F1031" s="27">
        <v>10290</v>
      </c>
    </row>
    <row r="1032" spans="6:6" x14ac:dyDescent="0.3">
      <c r="F1032" s="27">
        <v>10300</v>
      </c>
    </row>
    <row r="1033" spans="6:6" x14ac:dyDescent="0.3">
      <c r="F1033" s="27">
        <v>10310</v>
      </c>
    </row>
    <row r="1034" spans="6:6" x14ac:dyDescent="0.3">
      <c r="F1034" s="27">
        <v>10320</v>
      </c>
    </row>
    <row r="1035" spans="6:6" x14ac:dyDescent="0.3">
      <c r="F1035" s="27">
        <v>10330</v>
      </c>
    </row>
    <row r="1036" spans="6:6" x14ac:dyDescent="0.3">
      <c r="F1036" s="27">
        <v>10340</v>
      </c>
    </row>
    <row r="1037" spans="6:6" x14ac:dyDescent="0.3">
      <c r="F1037" s="27">
        <v>10350</v>
      </c>
    </row>
    <row r="1038" spans="6:6" x14ac:dyDescent="0.3">
      <c r="F1038" s="27">
        <v>10360</v>
      </c>
    </row>
    <row r="1039" spans="6:6" x14ac:dyDescent="0.3">
      <c r="F1039" s="27">
        <v>10370</v>
      </c>
    </row>
    <row r="1040" spans="6:6" x14ac:dyDescent="0.3">
      <c r="F1040" s="27">
        <v>10380</v>
      </c>
    </row>
    <row r="1041" spans="6:6" x14ac:dyDescent="0.3">
      <c r="F1041" s="27">
        <v>10390</v>
      </c>
    </row>
    <row r="1042" spans="6:6" x14ac:dyDescent="0.3">
      <c r="F1042" s="27">
        <v>10400</v>
      </c>
    </row>
    <row r="1043" spans="6:6" x14ac:dyDescent="0.3">
      <c r="F1043" s="27">
        <v>10410</v>
      </c>
    </row>
    <row r="1044" spans="6:6" x14ac:dyDescent="0.3">
      <c r="F1044" s="27">
        <v>10420</v>
      </c>
    </row>
    <row r="1045" spans="6:6" x14ac:dyDescent="0.3">
      <c r="F1045" s="27">
        <v>10430</v>
      </c>
    </row>
    <row r="1046" spans="6:6" x14ac:dyDescent="0.3">
      <c r="F1046" s="27">
        <v>10440</v>
      </c>
    </row>
    <row r="1047" spans="6:6" x14ac:dyDescent="0.3">
      <c r="F1047" s="27">
        <v>10450</v>
      </c>
    </row>
    <row r="1048" spans="6:6" x14ac:dyDescent="0.3">
      <c r="F1048" s="27">
        <v>10460</v>
      </c>
    </row>
    <row r="1049" spans="6:6" x14ac:dyDescent="0.3">
      <c r="F1049" s="27">
        <v>10470</v>
      </c>
    </row>
    <row r="1050" spans="6:6" x14ac:dyDescent="0.3">
      <c r="F1050" s="27">
        <v>10480</v>
      </c>
    </row>
    <row r="1051" spans="6:6" x14ac:dyDescent="0.3">
      <c r="F1051" s="27">
        <v>10490</v>
      </c>
    </row>
    <row r="1052" spans="6:6" x14ac:dyDescent="0.3">
      <c r="F1052" s="27">
        <v>10500</v>
      </c>
    </row>
    <row r="1053" spans="6:6" x14ac:dyDescent="0.3">
      <c r="F1053" s="27">
        <v>10510</v>
      </c>
    </row>
    <row r="1054" spans="6:6" x14ac:dyDescent="0.3">
      <c r="F1054" s="27">
        <v>10520</v>
      </c>
    </row>
    <row r="1055" spans="6:6" x14ac:dyDescent="0.3">
      <c r="F1055" s="27">
        <v>10530</v>
      </c>
    </row>
    <row r="1056" spans="6:6" x14ac:dyDescent="0.3">
      <c r="F1056" s="27">
        <v>10540</v>
      </c>
    </row>
    <row r="1057" spans="6:6" x14ac:dyDescent="0.3">
      <c r="F1057" s="27">
        <v>10550</v>
      </c>
    </row>
    <row r="1058" spans="6:6" x14ac:dyDescent="0.3">
      <c r="F1058" s="27">
        <v>10560</v>
      </c>
    </row>
    <row r="1059" spans="6:6" x14ac:dyDescent="0.3">
      <c r="F1059" s="27">
        <v>10570</v>
      </c>
    </row>
    <row r="1060" spans="6:6" x14ac:dyDescent="0.3">
      <c r="F1060" s="27">
        <v>10580</v>
      </c>
    </row>
    <row r="1061" spans="6:6" x14ac:dyDescent="0.3">
      <c r="F1061" s="27">
        <v>10590</v>
      </c>
    </row>
    <row r="1062" spans="6:6" x14ac:dyDescent="0.3">
      <c r="F1062" s="27">
        <v>10600</v>
      </c>
    </row>
    <row r="1063" spans="6:6" x14ac:dyDescent="0.3">
      <c r="F1063" s="27">
        <v>10610</v>
      </c>
    </row>
    <row r="1064" spans="6:6" x14ac:dyDescent="0.3">
      <c r="F1064" s="27">
        <v>10620</v>
      </c>
    </row>
    <row r="1065" spans="6:6" x14ac:dyDescent="0.3">
      <c r="F1065" s="27">
        <v>10630</v>
      </c>
    </row>
    <row r="1066" spans="6:6" x14ac:dyDescent="0.3">
      <c r="F1066" s="27">
        <v>10640</v>
      </c>
    </row>
    <row r="1067" spans="6:6" x14ac:dyDescent="0.3">
      <c r="F1067" s="27">
        <v>10650</v>
      </c>
    </row>
    <row r="1068" spans="6:6" x14ac:dyDescent="0.3">
      <c r="F1068" s="27">
        <v>10660</v>
      </c>
    </row>
    <row r="1069" spans="6:6" x14ac:dyDescent="0.3">
      <c r="F1069" s="27">
        <v>10670</v>
      </c>
    </row>
    <row r="1070" spans="6:6" x14ac:dyDescent="0.3">
      <c r="F1070" s="27">
        <v>10680</v>
      </c>
    </row>
    <row r="1071" spans="6:6" x14ac:dyDescent="0.3">
      <c r="F1071" s="27">
        <v>10690</v>
      </c>
    </row>
    <row r="1072" spans="6:6" x14ac:dyDescent="0.3">
      <c r="F1072" s="27">
        <v>10700</v>
      </c>
    </row>
    <row r="1073" spans="6:6" x14ac:dyDescent="0.3">
      <c r="F1073" s="27">
        <v>10710</v>
      </c>
    </row>
    <row r="1074" spans="6:6" x14ac:dyDescent="0.3">
      <c r="F1074" s="27">
        <v>10720</v>
      </c>
    </row>
    <row r="1075" spans="6:6" x14ac:dyDescent="0.3">
      <c r="F1075" s="27">
        <v>10730</v>
      </c>
    </row>
    <row r="1076" spans="6:6" x14ac:dyDescent="0.3">
      <c r="F1076" s="27">
        <v>10740</v>
      </c>
    </row>
    <row r="1077" spans="6:6" x14ac:dyDescent="0.3">
      <c r="F1077" s="27">
        <v>10750</v>
      </c>
    </row>
    <row r="1078" spans="6:6" x14ac:dyDescent="0.3">
      <c r="F1078" s="27">
        <v>10760</v>
      </c>
    </row>
    <row r="1079" spans="6:6" x14ac:dyDescent="0.3">
      <c r="F1079" s="27">
        <v>10770</v>
      </c>
    </row>
    <row r="1080" spans="6:6" x14ac:dyDescent="0.3">
      <c r="F1080" s="27">
        <v>10780</v>
      </c>
    </row>
    <row r="1081" spans="6:6" x14ac:dyDescent="0.3">
      <c r="F1081" s="27">
        <v>10790</v>
      </c>
    </row>
    <row r="1082" spans="6:6" x14ac:dyDescent="0.3">
      <c r="F1082" s="27">
        <v>10800</v>
      </c>
    </row>
    <row r="1083" spans="6:6" x14ac:dyDescent="0.3">
      <c r="F1083" s="27">
        <v>10810</v>
      </c>
    </row>
    <row r="1084" spans="6:6" x14ac:dyDescent="0.3">
      <c r="F1084" s="27">
        <v>10820</v>
      </c>
    </row>
    <row r="1085" spans="6:6" x14ac:dyDescent="0.3">
      <c r="F1085" s="27">
        <v>10830</v>
      </c>
    </row>
    <row r="1086" spans="6:6" x14ac:dyDescent="0.3">
      <c r="F1086" s="27">
        <v>10840</v>
      </c>
    </row>
    <row r="1087" spans="6:6" x14ac:dyDescent="0.3">
      <c r="F1087" s="27">
        <v>10850</v>
      </c>
    </row>
    <row r="1088" spans="6:6" x14ac:dyDescent="0.3">
      <c r="F1088" s="27">
        <v>10860</v>
      </c>
    </row>
    <row r="1089" spans="6:6" x14ac:dyDescent="0.3">
      <c r="F1089" s="27">
        <v>10870</v>
      </c>
    </row>
    <row r="1090" spans="6:6" x14ac:dyDescent="0.3">
      <c r="F1090" s="27">
        <v>10880</v>
      </c>
    </row>
    <row r="1091" spans="6:6" x14ac:dyDescent="0.3">
      <c r="F1091" s="27">
        <v>10890</v>
      </c>
    </row>
    <row r="1092" spans="6:6" x14ac:dyDescent="0.3">
      <c r="F1092" s="27">
        <v>10900</v>
      </c>
    </row>
    <row r="1093" spans="6:6" x14ac:dyDescent="0.3">
      <c r="F1093" s="27">
        <v>10910</v>
      </c>
    </row>
    <row r="1094" spans="6:6" x14ac:dyDescent="0.3">
      <c r="F1094" s="27">
        <v>10920</v>
      </c>
    </row>
    <row r="1095" spans="6:6" x14ac:dyDescent="0.3">
      <c r="F1095" s="27">
        <v>10930</v>
      </c>
    </row>
    <row r="1096" spans="6:6" x14ac:dyDescent="0.3">
      <c r="F1096" s="27">
        <v>10940</v>
      </c>
    </row>
    <row r="1097" spans="6:6" x14ac:dyDescent="0.3">
      <c r="F1097" s="27">
        <v>10950</v>
      </c>
    </row>
    <row r="1098" spans="6:6" x14ac:dyDescent="0.3">
      <c r="F1098" s="27">
        <v>10960</v>
      </c>
    </row>
    <row r="1099" spans="6:6" x14ac:dyDescent="0.3">
      <c r="F1099" s="27">
        <v>10970</v>
      </c>
    </row>
    <row r="1100" spans="6:6" x14ac:dyDescent="0.3">
      <c r="F1100" s="27">
        <v>10980</v>
      </c>
    </row>
    <row r="1101" spans="6:6" x14ac:dyDescent="0.3">
      <c r="F1101" s="27">
        <v>10990</v>
      </c>
    </row>
    <row r="1102" spans="6:6" x14ac:dyDescent="0.3">
      <c r="F1102" s="27">
        <v>11000</v>
      </c>
    </row>
    <row r="1103" spans="6:6" x14ac:dyDescent="0.3">
      <c r="F1103" s="27">
        <v>11010</v>
      </c>
    </row>
    <row r="1104" spans="6:6" x14ac:dyDescent="0.3">
      <c r="F1104" s="27">
        <v>11020</v>
      </c>
    </row>
    <row r="1105" spans="6:6" x14ac:dyDescent="0.3">
      <c r="F1105" s="27">
        <v>11030</v>
      </c>
    </row>
    <row r="1106" spans="6:6" x14ac:dyDescent="0.3">
      <c r="F1106" s="27">
        <v>11040</v>
      </c>
    </row>
    <row r="1107" spans="6:6" x14ac:dyDescent="0.3">
      <c r="F1107" s="27">
        <v>11050</v>
      </c>
    </row>
    <row r="1108" spans="6:6" x14ac:dyDescent="0.3">
      <c r="F1108" s="27">
        <v>11060</v>
      </c>
    </row>
    <row r="1109" spans="6:6" x14ac:dyDescent="0.3">
      <c r="F1109" s="27">
        <v>11070</v>
      </c>
    </row>
    <row r="1110" spans="6:6" x14ac:dyDescent="0.3">
      <c r="F1110" s="27">
        <v>11080</v>
      </c>
    </row>
    <row r="1111" spans="6:6" x14ac:dyDescent="0.3">
      <c r="F1111" s="27">
        <v>11090</v>
      </c>
    </row>
    <row r="1112" spans="6:6" x14ac:dyDescent="0.3">
      <c r="F1112" s="27">
        <v>11100</v>
      </c>
    </row>
    <row r="1113" spans="6:6" x14ac:dyDescent="0.3">
      <c r="F1113" s="27">
        <v>11110</v>
      </c>
    </row>
    <row r="1114" spans="6:6" x14ac:dyDescent="0.3">
      <c r="F1114" s="27">
        <v>11120</v>
      </c>
    </row>
    <row r="1115" spans="6:6" x14ac:dyDescent="0.3">
      <c r="F1115" s="27">
        <v>11130</v>
      </c>
    </row>
    <row r="1116" spans="6:6" x14ac:dyDescent="0.3">
      <c r="F1116" s="27">
        <v>11140</v>
      </c>
    </row>
    <row r="1117" spans="6:6" x14ac:dyDescent="0.3">
      <c r="F1117" s="27">
        <v>11150</v>
      </c>
    </row>
    <row r="1118" spans="6:6" x14ac:dyDescent="0.3">
      <c r="F1118" s="27">
        <v>11160</v>
      </c>
    </row>
    <row r="1119" spans="6:6" x14ac:dyDescent="0.3">
      <c r="F1119" s="27">
        <v>11170</v>
      </c>
    </row>
    <row r="1120" spans="6:6" x14ac:dyDescent="0.3">
      <c r="F1120" s="27">
        <v>11180</v>
      </c>
    </row>
    <row r="1121" spans="6:6" x14ac:dyDescent="0.3">
      <c r="F1121" s="27">
        <v>11190</v>
      </c>
    </row>
    <row r="1122" spans="6:6" x14ac:dyDescent="0.3">
      <c r="F1122" s="27">
        <v>11200</v>
      </c>
    </row>
    <row r="1123" spans="6:6" x14ac:dyDescent="0.3">
      <c r="F1123" s="27">
        <v>11210</v>
      </c>
    </row>
    <row r="1124" spans="6:6" x14ac:dyDescent="0.3">
      <c r="F1124" s="27">
        <v>11220</v>
      </c>
    </row>
    <row r="1125" spans="6:6" x14ac:dyDescent="0.3">
      <c r="F1125" s="27">
        <v>11230</v>
      </c>
    </row>
    <row r="1126" spans="6:6" x14ac:dyDescent="0.3">
      <c r="F1126" s="27">
        <v>11240</v>
      </c>
    </row>
    <row r="1127" spans="6:6" x14ac:dyDescent="0.3">
      <c r="F1127" s="27">
        <v>11250</v>
      </c>
    </row>
    <row r="1128" spans="6:6" x14ac:dyDescent="0.3">
      <c r="F1128" s="27">
        <v>11260</v>
      </c>
    </row>
    <row r="1129" spans="6:6" x14ac:dyDescent="0.3">
      <c r="F1129" s="27">
        <v>11270</v>
      </c>
    </row>
    <row r="1130" spans="6:6" x14ac:dyDescent="0.3">
      <c r="F1130" s="27">
        <v>11280</v>
      </c>
    </row>
    <row r="1131" spans="6:6" x14ac:dyDescent="0.3">
      <c r="F1131" s="27">
        <v>11290</v>
      </c>
    </row>
    <row r="1132" spans="6:6" x14ac:dyDescent="0.3">
      <c r="F1132" s="27">
        <v>11300</v>
      </c>
    </row>
    <row r="1133" spans="6:6" x14ac:dyDescent="0.3">
      <c r="F1133" s="27">
        <v>11310</v>
      </c>
    </row>
    <row r="1134" spans="6:6" x14ac:dyDescent="0.3">
      <c r="F1134" s="27">
        <v>11320</v>
      </c>
    </row>
    <row r="1135" spans="6:6" x14ac:dyDescent="0.3">
      <c r="F1135" s="27">
        <v>11330</v>
      </c>
    </row>
    <row r="1136" spans="6:6" x14ac:dyDescent="0.3">
      <c r="F1136" s="27">
        <v>11340</v>
      </c>
    </row>
    <row r="1137" spans="6:6" x14ac:dyDescent="0.3">
      <c r="F1137" s="27">
        <v>11350</v>
      </c>
    </row>
    <row r="1138" spans="6:6" x14ac:dyDescent="0.3">
      <c r="F1138" s="27">
        <v>11360</v>
      </c>
    </row>
    <row r="1139" spans="6:6" x14ac:dyDescent="0.3">
      <c r="F1139" s="27">
        <v>11370</v>
      </c>
    </row>
    <row r="1140" spans="6:6" x14ac:dyDescent="0.3">
      <c r="F1140" s="27">
        <v>11380</v>
      </c>
    </row>
    <row r="1141" spans="6:6" x14ac:dyDescent="0.3">
      <c r="F1141" s="27">
        <v>11390</v>
      </c>
    </row>
    <row r="1142" spans="6:6" x14ac:dyDescent="0.3">
      <c r="F1142" s="27">
        <v>11400</v>
      </c>
    </row>
    <row r="1143" spans="6:6" x14ac:dyDescent="0.3">
      <c r="F1143" s="27">
        <v>11410</v>
      </c>
    </row>
    <row r="1144" spans="6:6" x14ac:dyDescent="0.3">
      <c r="F1144" s="27">
        <v>11420</v>
      </c>
    </row>
    <row r="1145" spans="6:6" x14ac:dyDescent="0.3">
      <c r="F1145" s="27">
        <v>11430</v>
      </c>
    </row>
    <row r="1146" spans="6:6" x14ac:dyDescent="0.3">
      <c r="F1146" s="27">
        <v>11440</v>
      </c>
    </row>
    <row r="1147" spans="6:6" x14ac:dyDescent="0.3">
      <c r="F1147" s="27">
        <v>11450</v>
      </c>
    </row>
    <row r="1148" spans="6:6" x14ac:dyDescent="0.3">
      <c r="F1148" s="27">
        <v>11460</v>
      </c>
    </row>
    <row r="1149" spans="6:6" x14ac:dyDescent="0.3">
      <c r="F1149" s="27">
        <v>11470</v>
      </c>
    </row>
    <row r="1150" spans="6:6" x14ac:dyDescent="0.3">
      <c r="F1150" s="27">
        <v>11480</v>
      </c>
    </row>
    <row r="1151" spans="6:6" x14ac:dyDescent="0.3">
      <c r="F1151" s="27">
        <v>11490</v>
      </c>
    </row>
    <row r="1152" spans="6:6" x14ac:dyDescent="0.3">
      <c r="F1152" s="27">
        <v>11500</v>
      </c>
    </row>
    <row r="1153" spans="6:6" x14ac:dyDescent="0.3">
      <c r="F1153" s="27">
        <v>11510</v>
      </c>
    </row>
    <row r="1154" spans="6:6" x14ac:dyDescent="0.3">
      <c r="F1154" s="27">
        <v>11520</v>
      </c>
    </row>
    <row r="1155" spans="6:6" x14ac:dyDescent="0.3">
      <c r="F1155" s="27">
        <v>11530</v>
      </c>
    </row>
    <row r="1156" spans="6:6" x14ac:dyDescent="0.3">
      <c r="F1156" s="27">
        <v>11540</v>
      </c>
    </row>
    <row r="1157" spans="6:6" x14ac:dyDescent="0.3">
      <c r="F1157" s="27">
        <v>11550</v>
      </c>
    </row>
    <row r="1158" spans="6:6" x14ac:dyDescent="0.3">
      <c r="F1158" s="27">
        <v>11560</v>
      </c>
    </row>
    <row r="1159" spans="6:6" x14ac:dyDescent="0.3">
      <c r="F1159" s="27">
        <v>11570</v>
      </c>
    </row>
    <row r="1160" spans="6:6" x14ac:dyDescent="0.3">
      <c r="F1160" s="27">
        <v>11580</v>
      </c>
    </row>
    <row r="1161" spans="6:6" x14ac:dyDescent="0.3">
      <c r="F1161" s="27">
        <v>11590</v>
      </c>
    </row>
    <row r="1162" spans="6:6" x14ac:dyDescent="0.3">
      <c r="F1162" s="27">
        <v>11600</v>
      </c>
    </row>
    <row r="1163" spans="6:6" x14ac:dyDescent="0.3">
      <c r="F1163" s="27">
        <v>11610</v>
      </c>
    </row>
    <row r="1164" spans="6:6" x14ac:dyDescent="0.3">
      <c r="F1164" s="27">
        <v>11620</v>
      </c>
    </row>
    <row r="1165" spans="6:6" x14ac:dyDescent="0.3">
      <c r="F1165" s="27">
        <v>11630</v>
      </c>
    </row>
    <row r="1166" spans="6:6" x14ac:dyDescent="0.3">
      <c r="F1166" s="27">
        <v>11640</v>
      </c>
    </row>
    <row r="1167" spans="6:6" x14ac:dyDescent="0.3">
      <c r="F1167" s="27">
        <v>11650</v>
      </c>
    </row>
    <row r="1168" spans="6:6" x14ac:dyDescent="0.3">
      <c r="F1168" s="27">
        <v>11660</v>
      </c>
    </row>
    <row r="1169" spans="6:6" x14ac:dyDescent="0.3">
      <c r="F1169" s="27">
        <v>11670</v>
      </c>
    </row>
    <row r="1170" spans="6:6" x14ac:dyDescent="0.3">
      <c r="F1170" s="27">
        <v>11680</v>
      </c>
    </row>
    <row r="1171" spans="6:6" x14ac:dyDescent="0.3">
      <c r="F1171" s="27">
        <v>11690</v>
      </c>
    </row>
    <row r="1172" spans="6:6" x14ac:dyDescent="0.3">
      <c r="F1172" s="27">
        <v>11700</v>
      </c>
    </row>
    <row r="1173" spans="6:6" x14ac:dyDescent="0.3">
      <c r="F1173" s="27">
        <v>11710</v>
      </c>
    </row>
    <row r="1174" spans="6:6" x14ac:dyDescent="0.3">
      <c r="F1174" s="27">
        <v>11720</v>
      </c>
    </row>
    <row r="1175" spans="6:6" x14ac:dyDescent="0.3">
      <c r="F1175" s="27">
        <v>11730</v>
      </c>
    </row>
    <row r="1176" spans="6:6" x14ac:dyDescent="0.3">
      <c r="F1176" s="27">
        <v>11740</v>
      </c>
    </row>
    <row r="1177" spans="6:6" x14ac:dyDescent="0.3">
      <c r="F1177" s="27">
        <v>11750</v>
      </c>
    </row>
    <row r="1178" spans="6:6" x14ac:dyDescent="0.3">
      <c r="F1178" s="27">
        <v>11760</v>
      </c>
    </row>
    <row r="1179" spans="6:6" x14ac:dyDescent="0.3">
      <c r="F1179" s="27">
        <v>11770</v>
      </c>
    </row>
    <row r="1180" spans="6:6" x14ac:dyDescent="0.3">
      <c r="F1180" s="27">
        <v>11780</v>
      </c>
    </row>
    <row r="1181" spans="6:6" x14ac:dyDescent="0.3">
      <c r="F1181" s="27">
        <v>11790</v>
      </c>
    </row>
    <row r="1182" spans="6:6" x14ac:dyDescent="0.3">
      <c r="F1182" s="27">
        <v>11800</v>
      </c>
    </row>
    <row r="1183" spans="6:6" x14ac:dyDescent="0.3">
      <c r="F1183" s="27">
        <v>11810</v>
      </c>
    </row>
    <row r="1184" spans="6:6" x14ac:dyDescent="0.3">
      <c r="F1184" s="27">
        <v>11820</v>
      </c>
    </row>
    <row r="1185" spans="6:6" x14ac:dyDescent="0.3">
      <c r="F1185" s="27">
        <v>11830</v>
      </c>
    </row>
    <row r="1186" spans="6:6" x14ac:dyDescent="0.3">
      <c r="F1186" s="27">
        <v>11840</v>
      </c>
    </row>
    <row r="1187" spans="6:6" x14ac:dyDescent="0.3">
      <c r="F1187" s="27">
        <v>11850</v>
      </c>
    </row>
    <row r="1188" spans="6:6" x14ac:dyDescent="0.3">
      <c r="F1188" s="27">
        <v>11860</v>
      </c>
    </row>
    <row r="1189" spans="6:6" x14ac:dyDescent="0.3">
      <c r="F1189" s="27">
        <v>11870</v>
      </c>
    </row>
    <row r="1190" spans="6:6" x14ac:dyDescent="0.3">
      <c r="F1190" s="27">
        <v>11880</v>
      </c>
    </row>
    <row r="1191" spans="6:6" x14ac:dyDescent="0.3">
      <c r="F1191" s="27">
        <v>11890</v>
      </c>
    </row>
    <row r="1192" spans="6:6" x14ac:dyDescent="0.3">
      <c r="F1192" s="27">
        <v>11900</v>
      </c>
    </row>
    <row r="1193" spans="6:6" x14ac:dyDescent="0.3">
      <c r="F1193" s="27">
        <v>11910</v>
      </c>
    </row>
    <row r="1194" spans="6:6" x14ac:dyDescent="0.3">
      <c r="F1194" s="27">
        <v>11920</v>
      </c>
    </row>
    <row r="1195" spans="6:6" x14ac:dyDescent="0.3">
      <c r="F1195" s="27">
        <v>11930</v>
      </c>
    </row>
    <row r="1196" spans="6:6" x14ac:dyDescent="0.3">
      <c r="F1196" s="27">
        <v>11940</v>
      </c>
    </row>
    <row r="1197" spans="6:6" x14ac:dyDescent="0.3">
      <c r="F1197" s="27">
        <v>11950</v>
      </c>
    </row>
    <row r="1198" spans="6:6" x14ac:dyDescent="0.3">
      <c r="F1198" s="27">
        <v>11960</v>
      </c>
    </row>
    <row r="1199" spans="6:6" x14ac:dyDescent="0.3">
      <c r="F1199" s="27">
        <v>11970</v>
      </c>
    </row>
    <row r="1200" spans="6:6" x14ac:dyDescent="0.3">
      <c r="F1200" s="27">
        <v>11980</v>
      </c>
    </row>
    <row r="1201" spans="6:6" x14ac:dyDescent="0.3">
      <c r="F1201" s="27">
        <v>11990</v>
      </c>
    </row>
    <row r="1202" spans="6:6" x14ac:dyDescent="0.3">
      <c r="F1202" s="27">
        <v>12000</v>
      </c>
    </row>
    <row r="1203" spans="6:6" x14ac:dyDescent="0.3">
      <c r="F1203" s="27">
        <v>12010</v>
      </c>
    </row>
    <row r="1204" spans="6:6" x14ac:dyDescent="0.3">
      <c r="F1204" s="27">
        <v>12020</v>
      </c>
    </row>
    <row r="1205" spans="6:6" x14ac:dyDescent="0.3">
      <c r="F1205" s="27">
        <v>12030</v>
      </c>
    </row>
    <row r="1206" spans="6:6" x14ac:dyDescent="0.3">
      <c r="F1206" s="27">
        <v>12040</v>
      </c>
    </row>
    <row r="1207" spans="6:6" x14ac:dyDescent="0.3">
      <c r="F1207" s="27">
        <v>12050</v>
      </c>
    </row>
    <row r="1208" spans="6:6" x14ac:dyDescent="0.3">
      <c r="F1208" s="27">
        <v>12060</v>
      </c>
    </row>
    <row r="1209" spans="6:6" x14ac:dyDescent="0.3">
      <c r="F1209" s="27">
        <v>12070</v>
      </c>
    </row>
    <row r="1210" spans="6:6" x14ac:dyDescent="0.3">
      <c r="F1210" s="27">
        <v>12080</v>
      </c>
    </row>
    <row r="1211" spans="6:6" x14ac:dyDescent="0.3">
      <c r="F1211" s="27">
        <v>12090</v>
      </c>
    </row>
    <row r="1212" spans="6:6" x14ac:dyDescent="0.3">
      <c r="F1212" s="27">
        <v>12100</v>
      </c>
    </row>
    <row r="1213" spans="6:6" x14ac:dyDescent="0.3">
      <c r="F1213" s="27">
        <v>12110</v>
      </c>
    </row>
    <row r="1214" spans="6:6" x14ac:dyDescent="0.3">
      <c r="F1214" s="27">
        <v>12120</v>
      </c>
    </row>
    <row r="1215" spans="6:6" x14ac:dyDescent="0.3">
      <c r="F1215" s="27">
        <v>12130</v>
      </c>
    </row>
    <row r="1216" spans="6:6" x14ac:dyDescent="0.3">
      <c r="F1216" s="27">
        <v>12140</v>
      </c>
    </row>
    <row r="1217" spans="6:6" x14ac:dyDescent="0.3">
      <c r="F1217" s="27">
        <v>12150</v>
      </c>
    </row>
    <row r="1218" spans="6:6" x14ac:dyDescent="0.3">
      <c r="F1218" s="27">
        <v>12160</v>
      </c>
    </row>
    <row r="1219" spans="6:6" x14ac:dyDescent="0.3">
      <c r="F1219" s="27">
        <v>12170</v>
      </c>
    </row>
    <row r="1220" spans="6:6" x14ac:dyDescent="0.3">
      <c r="F1220" s="27">
        <v>12180</v>
      </c>
    </row>
    <row r="1221" spans="6:6" x14ac:dyDescent="0.3">
      <c r="F1221" s="27">
        <v>12190</v>
      </c>
    </row>
    <row r="1222" spans="6:6" x14ac:dyDescent="0.3">
      <c r="F1222" s="27">
        <v>12200</v>
      </c>
    </row>
    <row r="1223" spans="6:6" x14ac:dyDescent="0.3">
      <c r="F1223" s="27">
        <v>12210</v>
      </c>
    </row>
    <row r="1224" spans="6:6" x14ac:dyDescent="0.3">
      <c r="F1224" s="27">
        <v>12220</v>
      </c>
    </row>
    <row r="1225" spans="6:6" x14ac:dyDescent="0.3">
      <c r="F1225" s="27">
        <v>12230</v>
      </c>
    </row>
    <row r="1226" spans="6:6" x14ac:dyDescent="0.3">
      <c r="F1226" s="27">
        <v>12240</v>
      </c>
    </row>
    <row r="1227" spans="6:6" x14ac:dyDescent="0.3">
      <c r="F1227" s="27">
        <v>12250</v>
      </c>
    </row>
    <row r="1228" spans="6:6" x14ac:dyDescent="0.3">
      <c r="F1228" s="27">
        <v>12260</v>
      </c>
    </row>
    <row r="1229" spans="6:6" x14ac:dyDescent="0.3">
      <c r="F1229" s="27">
        <v>12270</v>
      </c>
    </row>
    <row r="1230" spans="6:6" x14ac:dyDescent="0.3">
      <c r="F1230" s="27">
        <v>12280</v>
      </c>
    </row>
    <row r="1231" spans="6:6" x14ac:dyDescent="0.3">
      <c r="F1231" s="27">
        <v>12290</v>
      </c>
    </row>
    <row r="1232" spans="6:6" x14ac:dyDescent="0.3">
      <c r="F1232" s="27">
        <v>12300</v>
      </c>
    </row>
    <row r="1233" spans="6:6" x14ac:dyDescent="0.3">
      <c r="F1233" s="27">
        <v>12310</v>
      </c>
    </row>
    <row r="1234" spans="6:6" x14ac:dyDescent="0.3">
      <c r="F1234" s="27">
        <v>12320</v>
      </c>
    </row>
    <row r="1235" spans="6:6" x14ac:dyDescent="0.3">
      <c r="F1235" s="27">
        <v>12330</v>
      </c>
    </row>
    <row r="1236" spans="6:6" x14ac:dyDescent="0.3">
      <c r="F1236" s="27">
        <v>12340</v>
      </c>
    </row>
    <row r="1237" spans="6:6" x14ac:dyDescent="0.3">
      <c r="F1237" s="27">
        <v>12350</v>
      </c>
    </row>
    <row r="1238" spans="6:6" x14ac:dyDescent="0.3">
      <c r="F1238" s="27">
        <v>12360</v>
      </c>
    </row>
    <row r="1239" spans="6:6" x14ac:dyDescent="0.3">
      <c r="F1239" s="27">
        <v>12370</v>
      </c>
    </row>
    <row r="1240" spans="6:6" x14ac:dyDescent="0.3">
      <c r="F1240" s="27">
        <v>12380</v>
      </c>
    </row>
    <row r="1241" spans="6:6" x14ac:dyDescent="0.3">
      <c r="F1241" s="27">
        <v>12390</v>
      </c>
    </row>
    <row r="1242" spans="6:6" x14ac:dyDescent="0.3">
      <c r="F1242" s="27">
        <v>12400</v>
      </c>
    </row>
    <row r="1243" spans="6:6" x14ac:dyDescent="0.3">
      <c r="F1243" s="27">
        <v>12410</v>
      </c>
    </row>
    <row r="1244" spans="6:6" x14ac:dyDescent="0.3">
      <c r="F1244" s="27">
        <v>12420</v>
      </c>
    </row>
    <row r="1245" spans="6:6" x14ac:dyDescent="0.3">
      <c r="F1245" s="27">
        <v>12430</v>
      </c>
    </row>
    <row r="1246" spans="6:6" x14ac:dyDescent="0.3">
      <c r="F1246" s="27">
        <v>12440</v>
      </c>
    </row>
    <row r="1247" spans="6:6" x14ac:dyDescent="0.3">
      <c r="F1247" s="27">
        <v>12450</v>
      </c>
    </row>
    <row r="1248" spans="6:6" x14ac:dyDescent="0.3">
      <c r="F1248" s="27">
        <v>12460</v>
      </c>
    </row>
    <row r="1249" spans="6:6" x14ac:dyDescent="0.3">
      <c r="F1249" s="27">
        <v>12470</v>
      </c>
    </row>
    <row r="1250" spans="6:6" x14ac:dyDescent="0.3">
      <c r="F1250" s="27">
        <v>12480</v>
      </c>
    </row>
    <row r="1251" spans="6:6" x14ac:dyDescent="0.3">
      <c r="F1251" s="27">
        <v>12490</v>
      </c>
    </row>
    <row r="1252" spans="6:6" x14ac:dyDescent="0.3">
      <c r="F1252" s="27">
        <v>12500</v>
      </c>
    </row>
    <row r="1253" spans="6:6" x14ac:dyDescent="0.3">
      <c r="F1253" s="27">
        <v>12510</v>
      </c>
    </row>
    <row r="1254" spans="6:6" x14ac:dyDescent="0.3">
      <c r="F1254" s="27">
        <v>12520</v>
      </c>
    </row>
    <row r="1255" spans="6:6" x14ac:dyDescent="0.3">
      <c r="F1255" s="27">
        <v>12530</v>
      </c>
    </row>
    <row r="1256" spans="6:6" x14ac:dyDescent="0.3">
      <c r="F1256" s="27">
        <v>12540</v>
      </c>
    </row>
    <row r="1257" spans="6:6" x14ac:dyDescent="0.3">
      <c r="F1257" s="27">
        <v>12550</v>
      </c>
    </row>
    <row r="1258" spans="6:6" x14ac:dyDescent="0.3">
      <c r="F1258" s="27">
        <v>12560</v>
      </c>
    </row>
    <row r="1259" spans="6:6" x14ac:dyDescent="0.3">
      <c r="F1259" s="27">
        <v>12570</v>
      </c>
    </row>
    <row r="1260" spans="6:6" x14ac:dyDescent="0.3">
      <c r="F1260" s="27">
        <v>12580</v>
      </c>
    </row>
    <row r="1261" spans="6:6" x14ac:dyDescent="0.3">
      <c r="F1261" s="27">
        <v>12590</v>
      </c>
    </row>
    <row r="1262" spans="6:6" x14ac:dyDescent="0.3">
      <c r="F1262" s="27">
        <v>12600</v>
      </c>
    </row>
    <row r="1263" spans="6:6" x14ac:dyDescent="0.3">
      <c r="F1263" s="27">
        <v>12610</v>
      </c>
    </row>
    <row r="1264" spans="6:6" x14ac:dyDescent="0.3">
      <c r="F1264" s="27">
        <v>12620</v>
      </c>
    </row>
    <row r="1265" spans="6:6" x14ac:dyDescent="0.3">
      <c r="F1265" s="27">
        <v>12630</v>
      </c>
    </row>
    <row r="1266" spans="6:6" x14ac:dyDescent="0.3">
      <c r="F1266" s="27">
        <v>12640</v>
      </c>
    </row>
    <row r="1267" spans="6:6" x14ac:dyDescent="0.3">
      <c r="F1267" s="27">
        <v>12650</v>
      </c>
    </row>
    <row r="1268" spans="6:6" x14ac:dyDescent="0.3">
      <c r="F1268" s="27">
        <v>12660</v>
      </c>
    </row>
    <row r="1269" spans="6:6" x14ac:dyDescent="0.3">
      <c r="F1269" s="27">
        <v>12670</v>
      </c>
    </row>
    <row r="1270" spans="6:6" x14ac:dyDescent="0.3">
      <c r="F1270" s="27">
        <v>12680</v>
      </c>
    </row>
    <row r="1271" spans="6:6" x14ac:dyDescent="0.3">
      <c r="F1271" s="27">
        <v>12690</v>
      </c>
    </row>
    <row r="1272" spans="6:6" x14ac:dyDescent="0.3">
      <c r="F1272" s="27">
        <v>12700</v>
      </c>
    </row>
    <row r="1273" spans="6:6" x14ac:dyDescent="0.3">
      <c r="F1273" s="27">
        <v>12710</v>
      </c>
    </row>
    <row r="1274" spans="6:6" x14ac:dyDescent="0.3">
      <c r="F1274" s="27">
        <v>12720</v>
      </c>
    </row>
    <row r="1275" spans="6:6" x14ac:dyDescent="0.3">
      <c r="F1275" s="27">
        <v>12730</v>
      </c>
    </row>
    <row r="1276" spans="6:6" x14ac:dyDescent="0.3">
      <c r="F1276" s="27">
        <v>12740</v>
      </c>
    </row>
    <row r="1277" spans="6:6" x14ac:dyDescent="0.3">
      <c r="F1277" s="27">
        <v>12750</v>
      </c>
    </row>
    <row r="1278" spans="6:6" x14ac:dyDescent="0.3">
      <c r="F1278" s="27">
        <v>12760</v>
      </c>
    </row>
    <row r="1279" spans="6:6" x14ac:dyDescent="0.3">
      <c r="F1279" s="27">
        <v>12770</v>
      </c>
    </row>
    <row r="1280" spans="6:6" x14ac:dyDescent="0.3">
      <c r="F1280" s="27">
        <v>12780</v>
      </c>
    </row>
    <row r="1281" spans="6:6" x14ac:dyDescent="0.3">
      <c r="F1281" s="27">
        <v>12790</v>
      </c>
    </row>
    <row r="1282" spans="6:6" x14ac:dyDescent="0.3">
      <c r="F1282" s="27">
        <v>12800</v>
      </c>
    </row>
    <row r="1283" spans="6:6" x14ac:dyDescent="0.3">
      <c r="F1283" s="27">
        <v>12810</v>
      </c>
    </row>
    <row r="1284" spans="6:6" x14ac:dyDescent="0.3">
      <c r="F1284" s="27">
        <v>12820</v>
      </c>
    </row>
    <row r="1285" spans="6:6" x14ac:dyDescent="0.3">
      <c r="F1285" s="27">
        <v>12830</v>
      </c>
    </row>
    <row r="1286" spans="6:6" x14ac:dyDescent="0.3">
      <c r="F1286" s="27">
        <v>12840</v>
      </c>
    </row>
    <row r="1287" spans="6:6" x14ac:dyDescent="0.3">
      <c r="F1287" s="27">
        <v>12850</v>
      </c>
    </row>
    <row r="1288" spans="6:6" x14ac:dyDescent="0.3">
      <c r="F1288" s="27">
        <v>12860</v>
      </c>
    </row>
    <row r="1289" spans="6:6" x14ac:dyDescent="0.3">
      <c r="F1289" s="27">
        <v>12870</v>
      </c>
    </row>
    <row r="1290" spans="6:6" x14ac:dyDescent="0.3">
      <c r="F1290" s="27">
        <v>12880</v>
      </c>
    </row>
    <row r="1291" spans="6:6" x14ac:dyDescent="0.3">
      <c r="F1291" s="27">
        <v>12890</v>
      </c>
    </row>
    <row r="1292" spans="6:6" x14ac:dyDescent="0.3">
      <c r="F1292" s="27">
        <v>12900</v>
      </c>
    </row>
    <row r="1293" spans="6:6" x14ac:dyDescent="0.3">
      <c r="F1293" s="27">
        <v>12910</v>
      </c>
    </row>
    <row r="1294" spans="6:6" x14ac:dyDescent="0.3">
      <c r="F1294" s="27">
        <v>12920</v>
      </c>
    </row>
    <row r="1295" spans="6:6" x14ac:dyDescent="0.3">
      <c r="F1295" s="27">
        <v>12930</v>
      </c>
    </row>
    <row r="1296" spans="6:6" x14ac:dyDescent="0.3">
      <c r="F1296" s="27">
        <v>12940</v>
      </c>
    </row>
    <row r="1297" spans="6:6" x14ac:dyDescent="0.3">
      <c r="F1297" s="27">
        <v>12950</v>
      </c>
    </row>
    <row r="1298" spans="6:6" x14ac:dyDescent="0.3">
      <c r="F1298" s="27">
        <v>12960</v>
      </c>
    </row>
    <row r="1299" spans="6:6" x14ac:dyDescent="0.3">
      <c r="F1299" s="27">
        <v>12970</v>
      </c>
    </row>
    <row r="1300" spans="6:6" x14ac:dyDescent="0.3">
      <c r="F1300" s="27">
        <v>12980</v>
      </c>
    </row>
    <row r="1301" spans="6:6" x14ac:dyDescent="0.3">
      <c r="F1301" s="27">
        <v>12990</v>
      </c>
    </row>
    <row r="1302" spans="6:6" x14ac:dyDescent="0.3">
      <c r="F1302" s="27">
        <v>13000</v>
      </c>
    </row>
    <row r="1303" spans="6:6" x14ac:dyDescent="0.3">
      <c r="F1303" s="27">
        <v>13010</v>
      </c>
    </row>
    <row r="1304" spans="6:6" x14ac:dyDescent="0.3">
      <c r="F1304" s="27">
        <v>13020</v>
      </c>
    </row>
    <row r="1305" spans="6:6" x14ac:dyDescent="0.3">
      <c r="F1305" s="27">
        <v>13030</v>
      </c>
    </row>
    <row r="1306" spans="6:6" x14ac:dyDescent="0.3">
      <c r="F1306" s="27">
        <v>13040</v>
      </c>
    </row>
    <row r="1307" spans="6:6" x14ac:dyDescent="0.3">
      <c r="F1307" s="27">
        <v>13050</v>
      </c>
    </row>
    <row r="1308" spans="6:6" x14ac:dyDescent="0.3">
      <c r="F1308" s="27">
        <v>13060</v>
      </c>
    </row>
    <row r="1309" spans="6:6" x14ac:dyDescent="0.3">
      <c r="F1309" s="27">
        <v>13070</v>
      </c>
    </row>
    <row r="1310" spans="6:6" x14ac:dyDescent="0.3">
      <c r="F1310" s="27">
        <v>13080</v>
      </c>
    </row>
    <row r="1311" spans="6:6" x14ac:dyDescent="0.3">
      <c r="F1311" s="27">
        <v>13090</v>
      </c>
    </row>
    <row r="1312" spans="6:6" x14ac:dyDescent="0.3">
      <c r="F1312" s="27">
        <v>13100</v>
      </c>
    </row>
    <row r="1313" spans="6:6" x14ac:dyDescent="0.3">
      <c r="F1313" s="27">
        <v>13110</v>
      </c>
    </row>
    <row r="1314" spans="6:6" x14ac:dyDescent="0.3">
      <c r="F1314" s="27">
        <v>13120</v>
      </c>
    </row>
    <row r="1315" spans="6:6" x14ac:dyDescent="0.3">
      <c r="F1315" s="27">
        <v>13130</v>
      </c>
    </row>
    <row r="1316" spans="6:6" x14ac:dyDescent="0.3">
      <c r="F1316" s="27">
        <v>13140</v>
      </c>
    </row>
    <row r="1317" spans="6:6" x14ac:dyDescent="0.3">
      <c r="F1317" s="27">
        <v>13150</v>
      </c>
    </row>
    <row r="1318" spans="6:6" x14ac:dyDescent="0.3">
      <c r="F1318" s="27">
        <v>13160</v>
      </c>
    </row>
    <row r="1319" spans="6:6" x14ac:dyDescent="0.3">
      <c r="F1319" s="27">
        <v>13170</v>
      </c>
    </row>
    <row r="1320" spans="6:6" x14ac:dyDescent="0.3">
      <c r="F1320" s="27">
        <v>13180</v>
      </c>
    </row>
    <row r="1321" spans="6:6" x14ac:dyDescent="0.3">
      <c r="F1321" s="27">
        <v>13190</v>
      </c>
    </row>
    <row r="1322" spans="6:6" x14ac:dyDescent="0.3">
      <c r="F1322" s="27">
        <v>13200</v>
      </c>
    </row>
    <row r="1323" spans="6:6" x14ac:dyDescent="0.3">
      <c r="F1323" s="27">
        <v>13210</v>
      </c>
    </row>
    <row r="1324" spans="6:6" x14ac:dyDescent="0.3">
      <c r="F1324" s="27">
        <v>13220</v>
      </c>
    </row>
    <row r="1325" spans="6:6" x14ac:dyDescent="0.3">
      <c r="F1325" s="27">
        <v>13230</v>
      </c>
    </row>
    <row r="1326" spans="6:6" x14ac:dyDescent="0.3">
      <c r="F1326" s="27">
        <v>13240</v>
      </c>
    </row>
    <row r="1327" spans="6:6" x14ac:dyDescent="0.3">
      <c r="F1327" s="27">
        <v>13250</v>
      </c>
    </row>
    <row r="1328" spans="6:6" x14ac:dyDescent="0.3">
      <c r="F1328" s="27">
        <v>13260</v>
      </c>
    </row>
    <row r="1329" spans="6:6" x14ac:dyDescent="0.3">
      <c r="F1329" s="27">
        <v>13270</v>
      </c>
    </row>
    <row r="1330" spans="6:6" x14ac:dyDescent="0.3">
      <c r="F1330" s="27">
        <v>13280</v>
      </c>
    </row>
    <row r="1331" spans="6:6" x14ac:dyDescent="0.3">
      <c r="F1331" s="27">
        <v>13290</v>
      </c>
    </row>
    <row r="1332" spans="6:6" x14ac:dyDescent="0.3">
      <c r="F1332" s="27">
        <v>13300</v>
      </c>
    </row>
    <row r="1333" spans="6:6" x14ac:dyDescent="0.3">
      <c r="F1333" s="27">
        <v>13310</v>
      </c>
    </row>
    <row r="1334" spans="6:6" x14ac:dyDescent="0.3">
      <c r="F1334" s="27">
        <v>13320</v>
      </c>
    </row>
    <row r="1335" spans="6:6" x14ac:dyDescent="0.3">
      <c r="F1335" s="27">
        <v>13330</v>
      </c>
    </row>
    <row r="1336" spans="6:6" x14ac:dyDescent="0.3">
      <c r="F1336" s="27">
        <v>13340</v>
      </c>
    </row>
    <row r="1337" spans="6:6" x14ac:dyDescent="0.3">
      <c r="F1337" s="27">
        <v>13350</v>
      </c>
    </row>
    <row r="1338" spans="6:6" x14ac:dyDescent="0.3">
      <c r="F1338" s="27">
        <v>13360</v>
      </c>
    </row>
    <row r="1339" spans="6:6" x14ac:dyDescent="0.3">
      <c r="F1339" s="27">
        <v>13370</v>
      </c>
    </row>
    <row r="1340" spans="6:6" x14ac:dyDescent="0.3">
      <c r="F1340" s="27">
        <v>13380</v>
      </c>
    </row>
    <row r="1341" spans="6:6" x14ac:dyDescent="0.3">
      <c r="F1341" s="27">
        <v>13390</v>
      </c>
    </row>
    <row r="1342" spans="6:6" x14ac:dyDescent="0.3">
      <c r="F1342" s="27">
        <v>13400</v>
      </c>
    </row>
    <row r="1343" spans="6:6" x14ac:dyDescent="0.3">
      <c r="F1343" s="27">
        <v>13410</v>
      </c>
    </row>
    <row r="1344" spans="6:6" x14ac:dyDescent="0.3">
      <c r="F1344" s="27">
        <v>13420</v>
      </c>
    </row>
    <row r="1345" spans="6:6" x14ac:dyDescent="0.3">
      <c r="F1345" s="27">
        <v>13430</v>
      </c>
    </row>
    <row r="1346" spans="6:6" x14ac:dyDescent="0.3">
      <c r="F1346" s="27">
        <v>13440</v>
      </c>
    </row>
    <row r="1347" spans="6:6" x14ac:dyDescent="0.3">
      <c r="F1347" s="27">
        <v>13450</v>
      </c>
    </row>
    <row r="1348" spans="6:6" x14ac:dyDescent="0.3">
      <c r="F1348" s="27">
        <v>13460</v>
      </c>
    </row>
    <row r="1349" spans="6:6" x14ac:dyDescent="0.3">
      <c r="F1349" s="27">
        <v>13470</v>
      </c>
    </row>
    <row r="1350" spans="6:6" x14ac:dyDescent="0.3">
      <c r="F1350" s="27">
        <v>13480</v>
      </c>
    </row>
    <row r="1351" spans="6:6" x14ac:dyDescent="0.3">
      <c r="F1351" s="27">
        <v>13490</v>
      </c>
    </row>
    <row r="1352" spans="6:6" x14ac:dyDescent="0.3">
      <c r="F1352" s="27">
        <v>13500</v>
      </c>
    </row>
    <row r="1353" spans="6:6" x14ac:dyDescent="0.3">
      <c r="F1353" s="27">
        <v>13510</v>
      </c>
    </row>
    <row r="1354" spans="6:6" x14ac:dyDescent="0.3">
      <c r="F1354" s="27">
        <v>13520</v>
      </c>
    </row>
    <row r="1355" spans="6:6" x14ac:dyDescent="0.3">
      <c r="F1355" s="27">
        <v>13530</v>
      </c>
    </row>
    <row r="1356" spans="6:6" x14ac:dyDescent="0.3">
      <c r="F1356" s="27">
        <v>13540</v>
      </c>
    </row>
    <row r="1357" spans="6:6" x14ac:dyDescent="0.3">
      <c r="F1357" s="27">
        <v>13550</v>
      </c>
    </row>
    <row r="1358" spans="6:6" x14ac:dyDescent="0.3">
      <c r="F1358" s="27">
        <v>13560</v>
      </c>
    </row>
    <row r="1359" spans="6:6" x14ac:dyDescent="0.3">
      <c r="F1359" s="27">
        <v>13570</v>
      </c>
    </row>
    <row r="1360" spans="6:6" x14ac:dyDescent="0.3">
      <c r="F1360" s="27">
        <v>13580</v>
      </c>
    </row>
    <row r="1361" spans="6:6" x14ac:dyDescent="0.3">
      <c r="F1361" s="27">
        <v>13590</v>
      </c>
    </row>
    <row r="1362" spans="6:6" x14ac:dyDescent="0.3">
      <c r="F1362" s="27">
        <v>13600</v>
      </c>
    </row>
    <row r="1363" spans="6:6" x14ac:dyDescent="0.3">
      <c r="F1363" s="27">
        <v>13610</v>
      </c>
    </row>
    <row r="1364" spans="6:6" x14ac:dyDescent="0.3">
      <c r="F1364" s="27">
        <v>13620</v>
      </c>
    </row>
    <row r="1365" spans="6:6" x14ac:dyDescent="0.3">
      <c r="F1365" s="27">
        <v>13630</v>
      </c>
    </row>
    <row r="1366" spans="6:6" x14ac:dyDescent="0.3">
      <c r="F1366" s="27">
        <v>13640</v>
      </c>
    </row>
    <row r="1367" spans="6:6" x14ac:dyDescent="0.3">
      <c r="F1367" s="27">
        <v>13650</v>
      </c>
    </row>
    <row r="1368" spans="6:6" x14ac:dyDescent="0.3">
      <c r="F1368" s="27">
        <v>13660</v>
      </c>
    </row>
    <row r="1369" spans="6:6" x14ac:dyDescent="0.3">
      <c r="F1369" s="27">
        <v>13670</v>
      </c>
    </row>
    <row r="1370" spans="6:6" x14ac:dyDescent="0.3">
      <c r="F1370" s="27">
        <v>13680</v>
      </c>
    </row>
    <row r="1371" spans="6:6" x14ac:dyDescent="0.3">
      <c r="F1371" s="27">
        <v>13690</v>
      </c>
    </row>
    <row r="1372" spans="6:6" x14ac:dyDescent="0.3">
      <c r="F1372" s="27">
        <v>13700</v>
      </c>
    </row>
    <row r="1373" spans="6:6" x14ac:dyDescent="0.3">
      <c r="F1373" s="27">
        <v>13710</v>
      </c>
    </row>
    <row r="1374" spans="6:6" x14ac:dyDescent="0.3">
      <c r="F1374" s="27">
        <v>13720</v>
      </c>
    </row>
    <row r="1375" spans="6:6" x14ac:dyDescent="0.3">
      <c r="F1375" s="27">
        <v>13730</v>
      </c>
    </row>
    <row r="1376" spans="6:6" x14ac:dyDescent="0.3">
      <c r="F1376" s="27">
        <v>13740</v>
      </c>
    </row>
    <row r="1377" spans="6:6" x14ac:dyDescent="0.3">
      <c r="F1377" s="27">
        <v>13750</v>
      </c>
    </row>
    <row r="1378" spans="6:6" x14ac:dyDescent="0.3">
      <c r="F1378" s="27">
        <v>13760</v>
      </c>
    </row>
    <row r="1379" spans="6:6" x14ac:dyDescent="0.3">
      <c r="F1379" s="27">
        <v>13770</v>
      </c>
    </row>
    <row r="1380" spans="6:6" x14ac:dyDescent="0.3">
      <c r="F1380" s="27">
        <v>13780</v>
      </c>
    </row>
    <row r="1381" spans="6:6" x14ac:dyDescent="0.3">
      <c r="F1381" s="27">
        <v>13790</v>
      </c>
    </row>
    <row r="1382" spans="6:6" x14ac:dyDescent="0.3">
      <c r="F1382" s="27">
        <v>13800</v>
      </c>
    </row>
    <row r="1383" spans="6:6" x14ac:dyDescent="0.3">
      <c r="F1383" s="27">
        <v>13810</v>
      </c>
    </row>
    <row r="1384" spans="6:6" x14ac:dyDescent="0.3">
      <c r="F1384" s="27">
        <v>13820</v>
      </c>
    </row>
    <row r="1385" spans="6:6" x14ac:dyDescent="0.3">
      <c r="F1385" s="27">
        <v>13830</v>
      </c>
    </row>
    <row r="1386" spans="6:6" x14ac:dyDescent="0.3">
      <c r="F1386" s="27">
        <v>13840</v>
      </c>
    </row>
    <row r="1387" spans="6:6" x14ac:dyDescent="0.3">
      <c r="F1387" s="27">
        <v>13850</v>
      </c>
    </row>
    <row r="1388" spans="6:6" x14ac:dyDescent="0.3">
      <c r="F1388" s="27">
        <v>13860</v>
      </c>
    </row>
    <row r="1389" spans="6:6" x14ac:dyDescent="0.3">
      <c r="F1389" s="27">
        <v>13870</v>
      </c>
    </row>
    <row r="1390" spans="6:6" x14ac:dyDescent="0.3">
      <c r="F1390" s="27">
        <v>13880</v>
      </c>
    </row>
    <row r="1391" spans="6:6" x14ac:dyDescent="0.3">
      <c r="F1391" s="27">
        <v>13890</v>
      </c>
    </row>
    <row r="1392" spans="6:6" x14ac:dyDescent="0.3">
      <c r="F1392" s="27">
        <v>13900</v>
      </c>
    </row>
    <row r="1393" spans="6:6" x14ac:dyDescent="0.3">
      <c r="F1393" s="27">
        <v>13910</v>
      </c>
    </row>
    <row r="1394" spans="6:6" x14ac:dyDescent="0.3">
      <c r="F1394" s="27">
        <v>13920</v>
      </c>
    </row>
    <row r="1395" spans="6:6" x14ac:dyDescent="0.3">
      <c r="F1395" s="27">
        <v>13930</v>
      </c>
    </row>
    <row r="1396" spans="6:6" x14ac:dyDescent="0.3">
      <c r="F1396" s="27">
        <v>13940</v>
      </c>
    </row>
    <row r="1397" spans="6:6" x14ac:dyDescent="0.3">
      <c r="F1397" s="27">
        <v>13950</v>
      </c>
    </row>
    <row r="1398" spans="6:6" x14ac:dyDescent="0.3">
      <c r="F1398" s="27">
        <v>13960</v>
      </c>
    </row>
    <row r="1399" spans="6:6" x14ac:dyDescent="0.3">
      <c r="F1399" s="27">
        <v>13970</v>
      </c>
    </row>
    <row r="1400" spans="6:6" x14ac:dyDescent="0.3">
      <c r="F1400" s="27">
        <v>13980</v>
      </c>
    </row>
    <row r="1401" spans="6:6" x14ac:dyDescent="0.3">
      <c r="F1401" s="27">
        <v>13990</v>
      </c>
    </row>
    <row r="1402" spans="6:6" x14ac:dyDescent="0.3">
      <c r="F1402" s="27">
        <v>14000</v>
      </c>
    </row>
    <row r="1403" spans="6:6" x14ac:dyDescent="0.3">
      <c r="F1403" s="27">
        <v>14010</v>
      </c>
    </row>
    <row r="1404" spans="6:6" x14ac:dyDescent="0.3">
      <c r="F1404" s="27">
        <v>14020</v>
      </c>
    </row>
    <row r="1405" spans="6:6" x14ac:dyDescent="0.3">
      <c r="F1405" s="27">
        <v>14030</v>
      </c>
    </row>
    <row r="1406" spans="6:6" x14ac:dyDescent="0.3">
      <c r="F1406" s="27">
        <v>14040</v>
      </c>
    </row>
    <row r="1407" spans="6:6" x14ac:dyDescent="0.3">
      <c r="F1407" s="27">
        <v>14050</v>
      </c>
    </row>
    <row r="1408" spans="6:6" x14ac:dyDescent="0.3">
      <c r="F1408" s="27">
        <v>14060</v>
      </c>
    </row>
    <row r="1409" spans="6:6" x14ac:dyDescent="0.3">
      <c r="F1409" s="27">
        <v>14070</v>
      </c>
    </row>
    <row r="1410" spans="6:6" x14ac:dyDescent="0.3">
      <c r="F1410" s="27">
        <v>14080</v>
      </c>
    </row>
    <row r="1411" spans="6:6" x14ac:dyDescent="0.3">
      <c r="F1411" s="27">
        <v>14090</v>
      </c>
    </row>
    <row r="1412" spans="6:6" x14ac:dyDescent="0.3">
      <c r="F1412" s="27">
        <v>14100</v>
      </c>
    </row>
    <row r="1413" spans="6:6" x14ac:dyDescent="0.3">
      <c r="F1413" s="27">
        <v>14110</v>
      </c>
    </row>
    <row r="1414" spans="6:6" x14ac:dyDescent="0.3">
      <c r="F1414" s="27">
        <v>14120</v>
      </c>
    </row>
    <row r="1415" spans="6:6" x14ac:dyDescent="0.3">
      <c r="F1415" s="27">
        <v>14130</v>
      </c>
    </row>
    <row r="1416" spans="6:6" x14ac:dyDescent="0.3">
      <c r="F1416" s="27">
        <v>14140</v>
      </c>
    </row>
    <row r="1417" spans="6:6" x14ac:dyDescent="0.3">
      <c r="F1417" s="27">
        <v>14150</v>
      </c>
    </row>
    <row r="1418" spans="6:6" x14ac:dyDescent="0.3">
      <c r="F1418" s="27">
        <v>14160</v>
      </c>
    </row>
    <row r="1419" spans="6:6" x14ac:dyDescent="0.3">
      <c r="F1419" s="27">
        <v>14170</v>
      </c>
    </row>
    <row r="1420" spans="6:6" x14ac:dyDescent="0.3">
      <c r="F1420" s="27">
        <v>14180</v>
      </c>
    </row>
    <row r="1421" spans="6:6" x14ac:dyDescent="0.3">
      <c r="F1421" s="27">
        <v>14190</v>
      </c>
    </row>
    <row r="1422" spans="6:6" x14ac:dyDescent="0.3">
      <c r="F1422" s="27">
        <v>14200</v>
      </c>
    </row>
    <row r="1423" spans="6:6" x14ac:dyDescent="0.3">
      <c r="F1423" s="27">
        <v>14210</v>
      </c>
    </row>
    <row r="1424" spans="6:6" x14ac:dyDescent="0.3">
      <c r="F1424" s="27">
        <v>14220</v>
      </c>
    </row>
    <row r="1425" spans="6:6" x14ac:dyDescent="0.3">
      <c r="F1425" s="27">
        <v>14230</v>
      </c>
    </row>
    <row r="1426" spans="6:6" x14ac:dyDescent="0.3">
      <c r="F1426" s="27">
        <v>14240</v>
      </c>
    </row>
    <row r="1427" spans="6:6" x14ac:dyDescent="0.3">
      <c r="F1427" s="27">
        <v>14250</v>
      </c>
    </row>
    <row r="1428" spans="6:6" x14ac:dyDescent="0.3">
      <c r="F1428" s="27">
        <v>14260</v>
      </c>
    </row>
    <row r="1429" spans="6:6" x14ac:dyDescent="0.3">
      <c r="F1429" s="27">
        <v>14270</v>
      </c>
    </row>
    <row r="1430" spans="6:6" x14ac:dyDescent="0.3">
      <c r="F1430" s="27">
        <v>14280</v>
      </c>
    </row>
    <row r="1431" spans="6:6" x14ac:dyDescent="0.3">
      <c r="F1431" s="27">
        <v>14290</v>
      </c>
    </row>
    <row r="1432" spans="6:6" x14ac:dyDescent="0.3">
      <c r="F1432" s="27">
        <v>14300</v>
      </c>
    </row>
    <row r="1433" spans="6:6" x14ac:dyDescent="0.3">
      <c r="F1433" s="27">
        <v>14310</v>
      </c>
    </row>
    <row r="1434" spans="6:6" x14ac:dyDescent="0.3">
      <c r="F1434" s="27">
        <v>14320</v>
      </c>
    </row>
    <row r="1435" spans="6:6" x14ac:dyDescent="0.3">
      <c r="F1435" s="27">
        <v>14330</v>
      </c>
    </row>
    <row r="1436" spans="6:6" x14ac:dyDescent="0.3">
      <c r="F1436" s="27">
        <v>14340</v>
      </c>
    </row>
    <row r="1437" spans="6:6" x14ac:dyDescent="0.3">
      <c r="F1437" s="27">
        <v>14350</v>
      </c>
    </row>
    <row r="1438" spans="6:6" x14ac:dyDescent="0.3">
      <c r="F1438" s="27">
        <v>14360</v>
      </c>
    </row>
    <row r="1439" spans="6:6" x14ac:dyDescent="0.3">
      <c r="F1439" s="27">
        <v>14370</v>
      </c>
    </row>
    <row r="1440" spans="6:6" x14ac:dyDescent="0.3">
      <c r="F1440" s="27">
        <v>14380</v>
      </c>
    </row>
    <row r="1441" spans="6:6" x14ac:dyDescent="0.3">
      <c r="F1441" s="27">
        <v>14390</v>
      </c>
    </row>
    <row r="1442" spans="6:6" x14ac:dyDescent="0.3">
      <c r="F1442" s="27">
        <v>14400</v>
      </c>
    </row>
    <row r="1443" spans="6:6" x14ac:dyDescent="0.3">
      <c r="F1443" s="27">
        <v>14410</v>
      </c>
    </row>
    <row r="1444" spans="6:6" x14ac:dyDescent="0.3">
      <c r="F1444" s="27">
        <v>14420</v>
      </c>
    </row>
    <row r="1445" spans="6:6" x14ac:dyDescent="0.3">
      <c r="F1445" s="27">
        <v>14430</v>
      </c>
    </row>
    <row r="1446" spans="6:6" x14ac:dyDescent="0.3">
      <c r="F1446" s="27">
        <v>14440</v>
      </c>
    </row>
    <row r="1447" spans="6:6" x14ac:dyDescent="0.3">
      <c r="F1447" s="27">
        <v>14450</v>
      </c>
    </row>
    <row r="1448" spans="6:6" x14ac:dyDescent="0.3">
      <c r="F1448" s="27">
        <v>14460</v>
      </c>
    </row>
    <row r="1449" spans="6:6" x14ac:dyDescent="0.3">
      <c r="F1449" s="27">
        <v>14470</v>
      </c>
    </row>
    <row r="1450" spans="6:6" x14ac:dyDescent="0.3">
      <c r="F1450" s="27">
        <v>14480</v>
      </c>
    </row>
    <row r="1451" spans="6:6" x14ac:dyDescent="0.3">
      <c r="F1451" s="27">
        <v>14490</v>
      </c>
    </row>
    <row r="1452" spans="6:6" x14ac:dyDescent="0.3">
      <c r="F1452" s="27">
        <v>14500</v>
      </c>
    </row>
    <row r="1453" spans="6:6" x14ac:dyDescent="0.3">
      <c r="F1453" s="27">
        <v>14510</v>
      </c>
    </row>
    <row r="1454" spans="6:6" x14ac:dyDescent="0.3">
      <c r="F1454" s="27">
        <v>14520</v>
      </c>
    </row>
    <row r="1455" spans="6:6" x14ac:dyDescent="0.3">
      <c r="F1455" s="27">
        <v>14530</v>
      </c>
    </row>
    <row r="1456" spans="6:6" x14ac:dyDescent="0.3">
      <c r="F1456" s="27">
        <v>14540</v>
      </c>
    </row>
    <row r="1457" spans="6:6" x14ac:dyDescent="0.3">
      <c r="F1457" s="27">
        <v>14550</v>
      </c>
    </row>
    <row r="1458" spans="6:6" x14ac:dyDescent="0.3">
      <c r="F1458" s="27">
        <v>14560</v>
      </c>
    </row>
    <row r="1459" spans="6:6" x14ac:dyDescent="0.3">
      <c r="F1459" s="27">
        <v>14570</v>
      </c>
    </row>
    <row r="1460" spans="6:6" x14ac:dyDescent="0.3">
      <c r="F1460" s="27">
        <v>14580</v>
      </c>
    </row>
    <row r="1461" spans="6:6" x14ac:dyDescent="0.3">
      <c r="F1461" s="27">
        <v>14590</v>
      </c>
    </row>
    <row r="1462" spans="6:6" x14ac:dyDescent="0.3">
      <c r="F1462" s="27">
        <v>14600</v>
      </c>
    </row>
    <row r="1463" spans="6:6" x14ac:dyDescent="0.3">
      <c r="F1463" s="27">
        <v>14610</v>
      </c>
    </row>
    <row r="1464" spans="6:6" x14ac:dyDescent="0.3">
      <c r="F1464" s="27">
        <v>14620</v>
      </c>
    </row>
    <row r="1465" spans="6:6" x14ac:dyDescent="0.3">
      <c r="F1465" s="27">
        <v>14630</v>
      </c>
    </row>
    <row r="1466" spans="6:6" x14ac:dyDescent="0.3">
      <c r="F1466" s="27">
        <v>14640</v>
      </c>
    </row>
    <row r="1467" spans="6:6" x14ac:dyDescent="0.3">
      <c r="F1467" s="27">
        <v>14650</v>
      </c>
    </row>
    <row r="1468" spans="6:6" x14ac:dyDescent="0.3">
      <c r="F1468" s="27">
        <v>14660</v>
      </c>
    </row>
    <row r="1469" spans="6:6" x14ac:dyDescent="0.3">
      <c r="F1469" s="27">
        <v>14670</v>
      </c>
    </row>
    <row r="1470" spans="6:6" x14ac:dyDescent="0.3">
      <c r="F1470" s="27">
        <v>14680</v>
      </c>
    </row>
    <row r="1471" spans="6:6" x14ac:dyDescent="0.3">
      <c r="F1471" s="27">
        <v>14690</v>
      </c>
    </row>
    <row r="1472" spans="6:6" x14ac:dyDescent="0.3">
      <c r="F1472" s="27">
        <v>14700</v>
      </c>
    </row>
    <row r="1473" spans="6:6" x14ac:dyDescent="0.3">
      <c r="F1473" s="27">
        <v>14710</v>
      </c>
    </row>
    <row r="1474" spans="6:6" x14ac:dyDescent="0.3">
      <c r="F1474" s="27">
        <v>14720</v>
      </c>
    </row>
    <row r="1475" spans="6:6" x14ac:dyDescent="0.3">
      <c r="F1475" s="27">
        <v>14730</v>
      </c>
    </row>
    <row r="1476" spans="6:6" x14ac:dyDescent="0.3">
      <c r="F1476" s="27">
        <v>14740</v>
      </c>
    </row>
    <row r="1477" spans="6:6" x14ac:dyDescent="0.3">
      <c r="F1477" s="27">
        <v>14750</v>
      </c>
    </row>
    <row r="1478" spans="6:6" x14ac:dyDescent="0.3">
      <c r="F1478" s="27">
        <v>14760</v>
      </c>
    </row>
    <row r="1479" spans="6:6" x14ac:dyDescent="0.3">
      <c r="F1479" s="27">
        <v>14770</v>
      </c>
    </row>
    <row r="1480" spans="6:6" x14ac:dyDescent="0.3">
      <c r="F1480" s="27">
        <v>14780</v>
      </c>
    </row>
    <row r="1481" spans="6:6" x14ac:dyDescent="0.3">
      <c r="F1481" s="27">
        <v>14790</v>
      </c>
    </row>
    <row r="1482" spans="6:6" x14ac:dyDescent="0.3">
      <c r="F1482" s="27">
        <v>14800</v>
      </c>
    </row>
    <row r="1483" spans="6:6" x14ac:dyDescent="0.3">
      <c r="F1483" s="27">
        <v>14810</v>
      </c>
    </row>
    <row r="1484" spans="6:6" x14ac:dyDescent="0.3">
      <c r="F1484" s="27">
        <v>14820</v>
      </c>
    </row>
    <row r="1485" spans="6:6" x14ac:dyDescent="0.3">
      <c r="F1485" s="27">
        <v>14830</v>
      </c>
    </row>
    <row r="1486" spans="6:6" x14ac:dyDescent="0.3">
      <c r="F1486" s="27">
        <v>14840</v>
      </c>
    </row>
    <row r="1487" spans="6:6" x14ac:dyDescent="0.3">
      <c r="F1487" s="27">
        <v>14850</v>
      </c>
    </row>
    <row r="1488" spans="6:6" x14ac:dyDescent="0.3">
      <c r="F1488" s="27">
        <v>14860</v>
      </c>
    </row>
    <row r="1489" spans="6:6" x14ac:dyDescent="0.3">
      <c r="F1489" s="27">
        <v>14870</v>
      </c>
    </row>
    <row r="1490" spans="6:6" x14ac:dyDescent="0.3">
      <c r="F1490" s="27">
        <v>14880</v>
      </c>
    </row>
    <row r="1491" spans="6:6" x14ac:dyDescent="0.3">
      <c r="F1491" s="27">
        <v>14890</v>
      </c>
    </row>
    <row r="1492" spans="6:6" x14ac:dyDescent="0.3">
      <c r="F1492" s="27">
        <v>14900</v>
      </c>
    </row>
    <row r="1493" spans="6:6" x14ac:dyDescent="0.3">
      <c r="F1493" s="27">
        <v>14910</v>
      </c>
    </row>
    <row r="1494" spans="6:6" x14ac:dyDescent="0.3">
      <c r="F1494" s="27">
        <v>14920</v>
      </c>
    </row>
    <row r="1495" spans="6:6" x14ac:dyDescent="0.3">
      <c r="F1495" s="27">
        <v>14930</v>
      </c>
    </row>
    <row r="1496" spans="6:6" x14ac:dyDescent="0.3">
      <c r="F1496" s="27">
        <v>14940</v>
      </c>
    </row>
    <row r="1497" spans="6:6" x14ac:dyDescent="0.3">
      <c r="F1497" s="27">
        <v>14950</v>
      </c>
    </row>
    <row r="1498" spans="6:6" x14ac:dyDescent="0.3">
      <c r="F1498" s="27">
        <v>14960</v>
      </c>
    </row>
    <row r="1499" spans="6:6" x14ac:dyDescent="0.3">
      <c r="F1499" s="27">
        <v>14970</v>
      </c>
    </row>
    <row r="1500" spans="6:6" x14ac:dyDescent="0.3">
      <c r="F1500" s="27">
        <v>14980</v>
      </c>
    </row>
    <row r="1501" spans="6:6" x14ac:dyDescent="0.3">
      <c r="F1501" s="27">
        <v>14990</v>
      </c>
    </row>
    <row r="1502" spans="6:6" x14ac:dyDescent="0.3">
      <c r="F1502" s="27">
        <v>15000</v>
      </c>
    </row>
    <row r="1503" spans="6:6" x14ac:dyDescent="0.3">
      <c r="F1503" s="27">
        <v>15010</v>
      </c>
    </row>
    <row r="1504" spans="6:6" x14ac:dyDescent="0.3">
      <c r="F1504" s="27">
        <v>15020</v>
      </c>
    </row>
    <row r="1505" spans="6:6" x14ac:dyDescent="0.3">
      <c r="F1505" s="27">
        <v>15030</v>
      </c>
    </row>
    <row r="1506" spans="6:6" x14ac:dyDescent="0.3">
      <c r="F1506" s="27">
        <v>15040</v>
      </c>
    </row>
    <row r="1507" spans="6:6" x14ac:dyDescent="0.3">
      <c r="F1507" s="27">
        <v>15050</v>
      </c>
    </row>
    <row r="1508" spans="6:6" x14ac:dyDescent="0.3">
      <c r="F1508" s="27">
        <v>15060</v>
      </c>
    </row>
    <row r="1509" spans="6:6" x14ac:dyDescent="0.3">
      <c r="F1509" s="27">
        <v>15070</v>
      </c>
    </row>
    <row r="1510" spans="6:6" x14ac:dyDescent="0.3">
      <c r="F1510" s="27">
        <v>15080</v>
      </c>
    </row>
    <row r="1511" spans="6:6" x14ac:dyDescent="0.3">
      <c r="F1511" s="27">
        <v>15090</v>
      </c>
    </row>
    <row r="1512" spans="6:6" x14ac:dyDescent="0.3">
      <c r="F1512" s="27">
        <v>15100</v>
      </c>
    </row>
    <row r="1513" spans="6:6" x14ac:dyDescent="0.3">
      <c r="F1513" s="27">
        <v>15110</v>
      </c>
    </row>
    <row r="1514" spans="6:6" x14ac:dyDescent="0.3">
      <c r="F1514" s="27">
        <v>15120</v>
      </c>
    </row>
    <row r="1515" spans="6:6" x14ac:dyDescent="0.3">
      <c r="F1515" s="27">
        <v>15130</v>
      </c>
    </row>
    <row r="1516" spans="6:6" x14ac:dyDescent="0.3">
      <c r="F1516" s="27">
        <v>15140</v>
      </c>
    </row>
    <row r="1517" spans="6:6" x14ac:dyDescent="0.3">
      <c r="F1517" s="27">
        <v>15150</v>
      </c>
    </row>
    <row r="1518" spans="6:6" x14ac:dyDescent="0.3">
      <c r="F1518" s="27">
        <v>15160</v>
      </c>
    </row>
    <row r="1519" spans="6:6" x14ac:dyDescent="0.3">
      <c r="F1519" s="27">
        <v>15170</v>
      </c>
    </row>
    <row r="1520" spans="6:6" x14ac:dyDescent="0.3">
      <c r="F1520" s="27">
        <v>15180</v>
      </c>
    </row>
    <row r="1521" spans="6:6" x14ac:dyDescent="0.3">
      <c r="F1521" s="27">
        <v>15190</v>
      </c>
    </row>
    <row r="1522" spans="6:6" x14ac:dyDescent="0.3">
      <c r="F1522" s="27">
        <v>15200</v>
      </c>
    </row>
    <row r="1523" spans="6:6" x14ac:dyDescent="0.3">
      <c r="F1523" s="27">
        <v>15210</v>
      </c>
    </row>
    <row r="1524" spans="6:6" x14ac:dyDescent="0.3">
      <c r="F1524" s="27">
        <v>15220</v>
      </c>
    </row>
    <row r="1525" spans="6:6" x14ac:dyDescent="0.3">
      <c r="F1525" s="27">
        <v>15230</v>
      </c>
    </row>
    <row r="1526" spans="6:6" x14ac:dyDescent="0.3">
      <c r="F1526" s="27">
        <v>15240</v>
      </c>
    </row>
    <row r="1527" spans="6:6" x14ac:dyDescent="0.3">
      <c r="F1527" s="27">
        <v>15250</v>
      </c>
    </row>
    <row r="1528" spans="6:6" x14ac:dyDescent="0.3">
      <c r="F1528" s="27">
        <v>15260</v>
      </c>
    </row>
    <row r="1529" spans="6:6" x14ac:dyDescent="0.3">
      <c r="F1529" s="27">
        <v>15270</v>
      </c>
    </row>
    <row r="1530" spans="6:6" x14ac:dyDescent="0.3">
      <c r="F1530" s="27">
        <v>15280</v>
      </c>
    </row>
    <row r="1531" spans="6:6" x14ac:dyDescent="0.3">
      <c r="F1531" s="27">
        <v>15290</v>
      </c>
    </row>
    <row r="1532" spans="6:6" x14ac:dyDescent="0.3">
      <c r="F1532" s="27">
        <v>15300</v>
      </c>
    </row>
    <row r="1533" spans="6:6" x14ac:dyDescent="0.3">
      <c r="F1533" s="27">
        <v>15310</v>
      </c>
    </row>
    <row r="1534" spans="6:6" x14ac:dyDescent="0.3">
      <c r="F1534" s="27">
        <v>15320</v>
      </c>
    </row>
    <row r="1535" spans="6:6" x14ac:dyDescent="0.3">
      <c r="F1535" s="27">
        <v>15330</v>
      </c>
    </row>
    <row r="1536" spans="6:6" x14ac:dyDescent="0.3">
      <c r="F1536" s="27">
        <v>15340</v>
      </c>
    </row>
    <row r="1537" spans="6:6" x14ac:dyDescent="0.3">
      <c r="F1537" s="27">
        <v>15350</v>
      </c>
    </row>
    <row r="1538" spans="6:6" x14ac:dyDescent="0.3">
      <c r="F1538" s="27">
        <v>15360</v>
      </c>
    </row>
    <row r="1539" spans="6:6" x14ac:dyDescent="0.3">
      <c r="F1539" s="27">
        <v>15370</v>
      </c>
    </row>
    <row r="1540" spans="6:6" x14ac:dyDescent="0.3">
      <c r="F1540" s="27">
        <v>15380</v>
      </c>
    </row>
    <row r="1541" spans="6:6" x14ac:dyDescent="0.3">
      <c r="F1541" s="27">
        <v>15390</v>
      </c>
    </row>
    <row r="1542" spans="6:6" x14ac:dyDescent="0.3">
      <c r="F1542" s="27">
        <v>15400</v>
      </c>
    </row>
    <row r="1543" spans="6:6" x14ac:dyDescent="0.3">
      <c r="F1543" s="27">
        <v>15410</v>
      </c>
    </row>
    <row r="1544" spans="6:6" x14ac:dyDescent="0.3">
      <c r="F1544" s="27">
        <v>15420</v>
      </c>
    </row>
    <row r="1545" spans="6:6" x14ac:dyDescent="0.3">
      <c r="F1545" s="27">
        <v>15430</v>
      </c>
    </row>
    <row r="1546" spans="6:6" x14ac:dyDescent="0.3">
      <c r="F1546" s="27">
        <v>15440</v>
      </c>
    </row>
    <row r="1547" spans="6:6" x14ac:dyDescent="0.3">
      <c r="F1547" s="27">
        <v>15450</v>
      </c>
    </row>
    <row r="1548" spans="6:6" x14ac:dyDescent="0.3">
      <c r="F1548" s="27">
        <v>15460</v>
      </c>
    </row>
    <row r="1549" spans="6:6" x14ac:dyDescent="0.3">
      <c r="F1549" s="27">
        <v>15470</v>
      </c>
    </row>
    <row r="1550" spans="6:6" x14ac:dyDescent="0.3">
      <c r="F1550" s="27">
        <v>15480</v>
      </c>
    </row>
    <row r="1551" spans="6:6" x14ac:dyDescent="0.3">
      <c r="F1551" s="27">
        <v>15490</v>
      </c>
    </row>
    <row r="1552" spans="6:6" x14ac:dyDescent="0.3">
      <c r="F1552" s="27">
        <v>15500</v>
      </c>
    </row>
    <row r="1553" spans="6:6" x14ac:dyDescent="0.3">
      <c r="F1553" s="27">
        <v>15510</v>
      </c>
    </row>
    <row r="1554" spans="6:6" x14ac:dyDescent="0.3">
      <c r="F1554" s="27">
        <v>15520</v>
      </c>
    </row>
    <row r="1555" spans="6:6" x14ac:dyDescent="0.3">
      <c r="F1555" s="27">
        <v>15530</v>
      </c>
    </row>
    <row r="1556" spans="6:6" x14ac:dyDescent="0.3">
      <c r="F1556" s="27">
        <v>15540</v>
      </c>
    </row>
    <row r="1557" spans="6:6" x14ac:dyDescent="0.3">
      <c r="F1557" s="27">
        <v>15550</v>
      </c>
    </row>
    <row r="1558" spans="6:6" x14ac:dyDescent="0.3">
      <c r="F1558" s="27">
        <v>15560</v>
      </c>
    </row>
    <row r="1559" spans="6:6" x14ac:dyDescent="0.3">
      <c r="F1559" s="27">
        <v>15570</v>
      </c>
    </row>
    <row r="1560" spans="6:6" x14ac:dyDescent="0.3">
      <c r="F1560" s="27">
        <v>15580</v>
      </c>
    </row>
    <row r="1561" spans="6:6" x14ac:dyDescent="0.3">
      <c r="F1561" s="27">
        <v>15590</v>
      </c>
    </row>
    <row r="1562" spans="6:6" x14ac:dyDescent="0.3">
      <c r="F1562" s="27">
        <v>15600</v>
      </c>
    </row>
    <row r="1563" spans="6:6" x14ac:dyDescent="0.3">
      <c r="F1563" s="27">
        <v>15610</v>
      </c>
    </row>
    <row r="1564" spans="6:6" x14ac:dyDescent="0.3">
      <c r="F1564" s="27">
        <v>15620</v>
      </c>
    </row>
    <row r="1565" spans="6:6" x14ac:dyDescent="0.3">
      <c r="F1565" s="27">
        <v>15630</v>
      </c>
    </row>
    <row r="1566" spans="6:6" x14ac:dyDescent="0.3">
      <c r="F1566" s="27">
        <v>15640</v>
      </c>
    </row>
    <row r="1567" spans="6:6" x14ac:dyDescent="0.3">
      <c r="F1567" s="27">
        <v>15650</v>
      </c>
    </row>
    <row r="1568" spans="6:6" x14ac:dyDescent="0.3">
      <c r="F1568" s="27">
        <v>15660</v>
      </c>
    </row>
    <row r="1569" spans="6:6" x14ac:dyDescent="0.3">
      <c r="F1569" s="27">
        <v>15670</v>
      </c>
    </row>
    <row r="1570" spans="6:6" x14ac:dyDescent="0.3">
      <c r="F1570" s="27">
        <v>15680</v>
      </c>
    </row>
    <row r="1571" spans="6:6" x14ac:dyDescent="0.3">
      <c r="F1571" s="27">
        <v>15690</v>
      </c>
    </row>
    <row r="1572" spans="6:6" x14ac:dyDescent="0.3">
      <c r="F1572" s="27">
        <v>15700</v>
      </c>
    </row>
    <row r="1573" spans="6:6" x14ac:dyDescent="0.3">
      <c r="F1573" s="27">
        <v>15710</v>
      </c>
    </row>
    <row r="1574" spans="6:6" x14ac:dyDescent="0.3">
      <c r="F1574" s="27">
        <v>15720</v>
      </c>
    </row>
    <row r="1575" spans="6:6" x14ac:dyDescent="0.3">
      <c r="F1575" s="27">
        <v>15730</v>
      </c>
    </row>
    <row r="1576" spans="6:6" x14ac:dyDescent="0.3">
      <c r="F1576" s="27">
        <v>15740</v>
      </c>
    </row>
    <row r="1577" spans="6:6" x14ac:dyDescent="0.3">
      <c r="F1577" s="27">
        <v>15750</v>
      </c>
    </row>
    <row r="1578" spans="6:6" x14ac:dyDescent="0.3">
      <c r="F1578" s="27">
        <v>15760</v>
      </c>
    </row>
    <row r="1579" spans="6:6" x14ac:dyDescent="0.3">
      <c r="F1579" s="27">
        <v>15770</v>
      </c>
    </row>
    <row r="1580" spans="6:6" x14ac:dyDescent="0.3">
      <c r="F1580" s="27">
        <v>15780</v>
      </c>
    </row>
    <row r="1581" spans="6:6" x14ac:dyDescent="0.3">
      <c r="F1581" s="27">
        <v>15790</v>
      </c>
    </row>
    <row r="1582" spans="6:6" x14ac:dyDescent="0.3">
      <c r="F1582" s="27">
        <v>15800</v>
      </c>
    </row>
    <row r="1583" spans="6:6" x14ac:dyDescent="0.3">
      <c r="F1583" s="27">
        <v>15810</v>
      </c>
    </row>
    <row r="1584" spans="6:6" x14ac:dyDescent="0.3">
      <c r="F1584" s="27">
        <v>15820</v>
      </c>
    </row>
    <row r="1585" spans="6:6" x14ac:dyDescent="0.3">
      <c r="F1585" s="27">
        <v>15830</v>
      </c>
    </row>
    <row r="1586" spans="6:6" x14ac:dyDescent="0.3">
      <c r="F1586" s="27">
        <v>15840</v>
      </c>
    </row>
    <row r="1587" spans="6:6" x14ac:dyDescent="0.3">
      <c r="F1587" s="27">
        <v>15850</v>
      </c>
    </row>
    <row r="1588" spans="6:6" x14ac:dyDescent="0.3">
      <c r="F1588" s="27">
        <v>15860</v>
      </c>
    </row>
    <row r="1589" spans="6:6" x14ac:dyDescent="0.3">
      <c r="F1589" s="27">
        <v>15870</v>
      </c>
    </row>
    <row r="1590" spans="6:6" x14ac:dyDescent="0.3">
      <c r="F1590" s="27">
        <v>15880</v>
      </c>
    </row>
    <row r="1591" spans="6:6" x14ac:dyDescent="0.3">
      <c r="F1591" s="27">
        <v>15890</v>
      </c>
    </row>
    <row r="1592" spans="6:6" x14ac:dyDescent="0.3">
      <c r="F1592" s="27">
        <v>15900</v>
      </c>
    </row>
    <row r="1593" spans="6:6" x14ac:dyDescent="0.3">
      <c r="F1593" s="27">
        <v>15910</v>
      </c>
    </row>
    <row r="1594" spans="6:6" x14ac:dyDescent="0.3">
      <c r="F1594" s="27">
        <v>15920</v>
      </c>
    </row>
    <row r="1595" spans="6:6" x14ac:dyDescent="0.3">
      <c r="F1595" s="27">
        <v>15930</v>
      </c>
    </row>
    <row r="1596" spans="6:6" x14ac:dyDescent="0.3">
      <c r="F1596" s="27">
        <v>15940</v>
      </c>
    </row>
    <row r="1597" spans="6:6" x14ac:dyDescent="0.3">
      <c r="F1597" s="27">
        <v>15950</v>
      </c>
    </row>
    <row r="1598" spans="6:6" x14ac:dyDescent="0.3">
      <c r="F1598" s="27">
        <v>15960</v>
      </c>
    </row>
    <row r="1599" spans="6:6" x14ac:dyDescent="0.3">
      <c r="F1599" s="27">
        <v>15970</v>
      </c>
    </row>
    <row r="1600" spans="6:6" x14ac:dyDescent="0.3">
      <c r="F1600" s="27">
        <v>15980</v>
      </c>
    </row>
    <row r="1601" spans="6:6" x14ac:dyDescent="0.3">
      <c r="F1601" s="27">
        <v>15990</v>
      </c>
    </row>
    <row r="1602" spans="6:6" x14ac:dyDescent="0.3">
      <c r="F1602" s="27">
        <v>16000</v>
      </c>
    </row>
    <row r="1603" spans="6:6" x14ac:dyDescent="0.3">
      <c r="F1603" s="27">
        <v>16010</v>
      </c>
    </row>
    <row r="1604" spans="6:6" x14ac:dyDescent="0.3">
      <c r="F1604" s="27">
        <v>16020</v>
      </c>
    </row>
    <row r="1605" spans="6:6" x14ac:dyDescent="0.3">
      <c r="F1605" s="27">
        <v>16030</v>
      </c>
    </row>
    <row r="1606" spans="6:6" x14ac:dyDescent="0.3">
      <c r="F1606" s="27">
        <v>16040</v>
      </c>
    </row>
    <row r="1607" spans="6:6" x14ac:dyDescent="0.3">
      <c r="F1607" s="27">
        <v>16050</v>
      </c>
    </row>
    <row r="1608" spans="6:6" x14ac:dyDescent="0.3">
      <c r="F1608" s="27">
        <v>16060</v>
      </c>
    </row>
    <row r="1609" spans="6:6" x14ac:dyDescent="0.3">
      <c r="F1609" s="27">
        <v>16070</v>
      </c>
    </row>
    <row r="1610" spans="6:6" x14ac:dyDescent="0.3">
      <c r="F1610" s="27">
        <v>16080</v>
      </c>
    </row>
    <row r="1611" spans="6:6" x14ac:dyDescent="0.3">
      <c r="F1611" s="27">
        <v>16090</v>
      </c>
    </row>
    <row r="1612" spans="6:6" x14ac:dyDescent="0.3">
      <c r="F1612" s="27">
        <v>16100</v>
      </c>
    </row>
    <row r="1613" spans="6:6" x14ac:dyDescent="0.3">
      <c r="F1613" s="27">
        <v>16110</v>
      </c>
    </row>
    <row r="1614" spans="6:6" x14ac:dyDescent="0.3">
      <c r="F1614" s="27">
        <v>16120</v>
      </c>
    </row>
    <row r="1615" spans="6:6" x14ac:dyDescent="0.3">
      <c r="F1615" s="27">
        <v>16130</v>
      </c>
    </row>
    <row r="1616" spans="6:6" x14ac:dyDescent="0.3">
      <c r="F1616" s="27">
        <v>16140</v>
      </c>
    </row>
    <row r="1617" spans="6:6" x14ac:dyDescent="0.3">
      <c r="F1617" s="27">
        <v>16150</v>
      </c>
    </row>
    <row r="1618" spans="6:6" x14ac:dyDescent="0.3">
      <c r="F1618" s="27">
        <v>16160</v>
      </c>
    </row>
    <row r="1619" spans="6:6" x14ac:dyDescent="0.3">
      <c r="F1619" s="27">
        <v>16170</v>
      </c>
    </row>
    <row r="1620" spans="6:6" x14ac:dyDescent="0.3">
      <c r="F1620" s="27">
        <v>16180</v>
      </c>
    </row>
    <row r="1621" spans="6:6" x14ac:dyDescent="0.3">
      <c r="F1621" s="27">
        <v>16190</v>
      </c>
    </row>
    <row r="1622" spans="6:6" x14ac:dyDescent="0.3">
      <c r="F1622" s="27">
        <v>16200</v>
      </c>
    </row>
    <row r="1623" spans="6:6" x14ac:dyDescent="0.3">
      <c r="F1623" s="27">
        <v>16210</v>
      </c>
    </row>
    <row r="1624" spans="6:6" x14ac:dyDescent="0.3">
      <c r="F1624" s="27">
        <v>16220</v>
      </c>
    </row>
    <row r="1625" spans="6:6" x14ac:dyDescent="0.3">
      <c r="F1625" s="27">
        <v>16230</v>
      </c>
    </row>
    <row r="1626" spans="6:6" x14ac:dyDescent="0.3">
      <c r="F1626" s="27">
        <v>16240</v>
      </c>
    </row>
    <row r="1627" spans="6:6" x14ac:dyDescent="0.3">
      <c r="F1627" s="27">
        <v>16250</v>
      </c>
    </row>
    <row r="1628" spans="6:6" x14ac:dyDescent="0.3">
      <c r="F1628" s="27">
        <v>16260</v>
      </c>
    </row>
    <row r="1629" spans="6:6" x14ac:dyDescent="0.3">
      <c r="F1629" s="27">
        <v>16270</v>
      </c>
    </row>
    <row r="1630" spans="6:6" x14ac:dyDescent="0.3">
      <c r="F1630" s="27">
        <v>16280</v>
      </c>
    </row>
    <row r="1631" spans="6:6" x14ac:dyDescent="0.3">
      <c r="F1631" s="27">
        <v>16290</v>
      </c>
    </row>
    <row r="1632" spans="6:6" x14ac:dyDescent="0.3">
      <c r="F1632" s="27">
        <v>16300</v>
      </c>
    </row>
    <row r="1633" spans="6:6" x14ac:dyDescent="0.3">
      <c r="F1633" s="27">
        <v>16310</v>
      </c>
    </row>
    <row r="1634" spans="6:6" x14ac:dyDescent="0.3">
      <c r="F1634" s="27">
        <v>16320</v>
      </c>
    </row>
    <row r="1635" spans="6:6" x14ac:dyDescent="0.3">
      <c r="F1635" s="27">
        <v>16330</v>
      </c>
    </row>
    <row r="1636" spans="6:6" x14ac:dyDescent="0.3">
      <c r="F1636" s="27">
        <v>16340</v>
      </c>
    </row>
    <row r="1637" spans="6:6" x14ac:dyDescent="0.3">
      <c r="F1637" s="27">
        <v>16350</v>
      </c>
    </row>
    <row r="1638" spans="6:6" x14ac:dyDescent="0.3">
      <c r="F1638" s="27">
        <v>16360</v>
      </c>
    </row>
    <row r="1639" spans="6:6" x14ac:dyDescent="0.3">
      <c r="F1639" s="27">
        <v>16370</v>
      </c>
    </row>
    <row r="1640" spans="6:6" x14ac:dyDescent="0.3">
      <c r="F1640" s="27">
        <v>16380</v>
      </c>
    </row>
    <row r="1641" spans="6:6" x14ac:dyDescent="0.3">
      <c r="F1641" s="27">
        <v>16390</v>
      </c>
    </row>
    <row r="1642" spans="6:6" x14ac:dyDescent="0.3">
      <c r="F1642" s="27">
        <v>16400</v>
      </c>
    </row>
    <row r="1643" spans="6:6" x14ac:dyDescent="0.3">
      <c r="F1643" s="27">
        <v>16410</v>
      </c>
    </row>
    <row r="1644" spans="6:6" x14ac:dyDescent="0.3">
      <c r="F1644" s="27">
        <v>16420</v>
      </c>
    </row>
    <row r="1645" spans="6:6" x14ac:dyDescent="0.3">
      <c r="F1645" s="27">
        <v>16430</v>
      </c>
    </row>
    <row r="1646" spans="6:6" x14ac:dyDescent="0.3">
      <c r="F1646" s="27">
        <v>16440</v>
      </c>
    </row>
    <row r="1647" spans="6:6" x14ac:dyDescent="0.3">
      <c r="F1647" s="27">
        <v>16450</v>
      </c>
    </row>
    <row r="1648" spans="6:6" x14ac:dyDescent="0.3">
      <c r="F1648" s="27">
        <v>16460</v>
      </c>
    </row>
    <row r="1649" spans="6:6" x14ac:dyDescent="0.3">
      <c r="F1649" s="27">
        <v>16470</v>
      </c>
    </row>
    <row r="1650" spans="6:6" x14ac:dyDescent="0.3">
      <c r="F1650" s="27">
        <v>16480</v>
      </c>
    </row>
    <row r="1651" spans="6:6" x14ac:dyDescent="0.3">
      <c r="F1651" s="27">
        <v>16490</v>
      </c>
    </row>
    <row r="1652" spans="6:6" x14ac:dyDescent="0.3">
      <c r="F1652" s="27">
        <v>16500</v>
      </c>
    </row>
    <row r="1653" spans="6:6" x14ac:dyDescent="0.3">
      <c r="F1653" s="27">
        <v>16510</v>
      </c>
    </row>
    <row r="1654" spans="6:6" x14ac:dyDescent="0.3">
      <c r="F1654" s="27">
        <v>16520</v>
      </c>
    </row>
    <row r="1655" spans="6:6" x14ac:dyDescent="0.3">
      <c r="F1655" s="27">
        <v>16530</v>
      </c>
    </row>
    <row r="1656" spans="6:6" x14ac:dyDescent="0.3">
      <c r="F1656" s="27">
        <v>16540</v>
      </c>
    </row>
    <row r="1657" spans="6:6" x14ac:dyDescent="0.3">
      <c r="F1657" s="27">
        <v>16550</v>
      </c>
    </row>
    <row r="1658" spans="6:6" x14ac:dyDescent="0.3">
      <c r="F1658" s="27">
        <v>16560</v>
      </c>
    </row>
    <row r="1659" spans="6:6" x14ac:dyDescent="0.3">
      <c r="F1659" s="27">
        <v>16570</v>
      </c>
    </row>
    <row r="1660" spans="6:6" x14ac:dyDescent="0.3">
      <c r="F1660" s="27">
        <v>16580</v>
      </c>
    </row>
    <row r="1661" spans="6:6" x14ac:dyDescent="0.3">
      <c r="F1661" s="27">
        <v>16590</v>
      </c>
    </row>
    <row r="1662" spans="6:6" x14ac:dyDescent="0.3">
      <c r="F1662" s="27">
        <v>16600</v>
      </c>
    </row>
    <row r="1663" spans="6:6" x14ac:dyDescent="0.3">
      <c r="F1663" s="27">
        <v>16610</v>
      </c>
    </row>
    <row r="1664" spans="6:6" x14ac:dyDescent="0.3">
      <c r="F1664" s="27">
        <v>16620</v>
      </c>
    </row>
    <row r="1665" spans="6:6" x14ac:dyDescent="0.3">
      <c r="F1665" s="27">
        <v>16630</v>
      </c>
    </row>
    <row r="1666" spans="6:6" x14ac:dyDescent="0.3">
      <c r="F1666" s="27">
        <v>16640</v>
      </c>
    </row>
    <row r="1667" spans="6:6" x14ac:dyDescent="0.3">
      <c r="F1667" s="27">
        <v>16650</v>
      </c>
    </row>
    <row r="1668" spans="6:6" x14ac:dyDescent="0.3">
      <c r="F1668" s="27">
        <v>16660</v>
      </c>
    </row>
    <row r="1669" spans="6:6" x14ac:dyDescent="0.3">
      <c r="F1669" s="27">
        <v>16670</v>
      </c>
    </row>
    <row r="1670" spans="6:6" x14ac:dyDescent="0.3">
      <c r="F1670" s="27">
        <v>16680</v>
      </c>
    </row>
    <row r="1671" spans="6:6" x14ac:dyDescent="0.3">
      <c r="F1671" s="27">
        <v>16690</v>
      </c>
    </row>
    <row r="1672" spans="6:6" x14ac:dyDescent="0.3">
      <c r="F1672" s="27">
        <v>16700</v>
      </c>
    </row>
    <row r="1673" spans="6:6" x14ac:dyDescent="0.3">
      <c r="F1673" s="27">
        <v>16710</v>
      </c>
    </row>
    <row r="1674" spans="6:6" x14ac:dyDescent="0.3">
      <c r="F1674" s="27">
        <v>16720</v>
      </c>
    </row>
    <row r="1675" spans="6:6" x14ac:dyDescent="0.3">
      <c r="F1675" s="27">
        <v>16730</v>
      </c>
    </row>
    <row r="1676" spans="6:6" x14ac:dyDescent="0.3">
      <c r="F1676" s="27">
        <v>16740</v>
      </c>
    </row>
    <row r="1677" spans="6:6" x14ac:dyDescent="0.3">
      <c r="F1677" s="27">
        <v>16750</v>
      </c>
    </row>
    <row r="1678" spans="6:6" x14ac:dyDescent="0.3">
      <c r="F1678" s="27">
        <v>16760</v>
      </c>
    </row>
    <row r="1679" spans="6:6" x14ac:dyDescent="0.3">
      <c r="F1679" s="27">
        <v>16770</v>
      </c>
    </row>
    <row r="1680" spans="6:6" x14ac:dyDescent="0.3">
      <c r="F1680" s="27">
        <v>16780</v>
      </c>
    </row>
    <row r="1681" spans="6:6" x14ac:dyDescent="0.3">
      <c r="F1681" s="27">
        <v>16790</v>
      </c>
    </row>
    <row r="1682" spans="6:6" x14ac:dyDescent="0.3">
      <c r="F1682" s="27">
        <v>16800</v>
      </c>
    </row>
    <row r="1683" spans="6:6" x14ac:dyDescent="0.3">
      <c r="F1683" s="27">
        <v>16810</v>
      </c>
    </row>
    <row r="1684" spans="6:6" x14ac:dyDescent="0.3">
      <c r="F1684" s="27">
        <v>16820</v>
      </c>
    </row>
    <row r="1685" spans="6:6" x14ac:dyDescent="0.3">
      <c r="F1685" s="27">
        <v>16830</v>
      </c>
    </row>
    <row r="1686" spans="6:6" x14ac:dyDescent="0.3">
      <c r="F1686" s="27">
        <v>16840</v>
      </c>
    </row>
    <row r="1687" spans="6:6" x14ac:dyDescent="0.3">
      <c r="F1687" s="27">
        <v>16850</v>
      </c>
    </row>
    <row r="1688" spans="6:6" x14ac:dyDescent="0.3">
      <c r="F1688" s="27">
        <v>16860</v>
      </c>
    </row>
    <row r="1689" spans="6:6" x14ac:dyDescent="0.3">
      <c r="F1689" s="27">
        <v>16870</v>
      </c>
    </row>
    <row r="1690" spans="6:6" x14ac:dyDescent="0.3">
      <c r="F1690" s="27">
        <v>16880</v>
      </c>
    </row>
    <row r="1691" spans="6:6" x14ac:dyDescent="0.3">
      <c r="F1691" s="27">
        <v>16890</v>
      </c>
    </row>
    <row r="1692" spans="6:6" x14ac:dyDescent="0.3">
      <c r="F1692" s="27">
        <v>16900</v>
      </c>
    </row>
    <row r="1693" spans="6:6" x14ac:dyDescent="0.3">
      <c r="F1693" s="27">
        <v>16910</v>
      </c>
    </row>
    <row r="1694" spans="6:6" x14ac:dyDescent="0.3">
      <c r="F1694" s="27">
        <v>16920</v>
      </c>
    </row>
    <row r="1695" spans="6:6" x14ac:dyDescent="0.3">
      <c r="F1695" s="27">
        <v>16930</v>
      </c>
    </row>
    <row r="1696" spans="6:6" x14ac:dyDescent="0.3">
      <c r="F1696" s="27">
        <v>16940</v>
      </c>
    </row>
    <row r="1697" spans="6:6" x14ac:dyDescent="0.3">
      <c r="F1697" s="27">
        <v>16950</v>
      </c>
    </row>
    <row r="1698" spans="6:6" x14ac:dyDescent="0.3">
      <c r="F1698" s="27">
        <v>16960</v>
      </c>
    </row>
    <row r="1699" spans="6:6" x14ac:dyDescent="0.3">
      <c r="F1699" s="27">
        <v>16970</v>
      </c>
    </row>
    <row r="1700" spans="6:6" x14ac:dyDescent="0.3">
      <c r="F1700" s="27">
        <v>16980</v>
      </c>
    </row>
    <row r="1701" spans="6:6" x14ac:dyDescent="0.3">
      <c r="F1701" s="27">
        <v>16990</v>
      </c>
    </row>
    <row r="1702" spans="6:6" x14ac:dyDescent="0.3">
      <c r="F1702" s="27">
        <v>17000</v>
      </c>
    </row>
    <row r="1703" spans="6:6" x14ac:dyDescent="0.3">
      <c r="F1703" s="27">
        <v>17010</v>
      </c>
    </row>
    <row r="1704" spans="6:6" x14ac:dyDescent="0.3">
      <c r="F1704" s="27">
        <v>17020</v>
      </c>
    </row>
    <row r="1705" spans="6:6" x14ac:dyDescent="0.3">
      <c r="F1705" s="27">
        <v>17030</v>
      </c>
    </row>
    <row r="1706" spans="6:6" x14ac:dyDescent="0.3">
      <c r="F1706" s="27">
        <v>17040</v>
      </c>
    </row>
    <row r="1707" spans="6:6" x14ac:dyDescent="0.3">
      <c r="F1707" s="27">
        <v>17050</v>
      </c>
    </row>
    <row r="1708" spans="6:6" x14ac:dyDescent="0.3">
      <c r="F1708" s="27">
        <v>17060</v>
      </c>
    </row>
    <row r="1709" spans="6:6" x14ac:dyDescent="0.3">
      <c r="F1709" s="27">
        <v>17070</v>
      </c>
    </row>
    <row r="1710" spans="6:6" x14ac:dyDescent="0.3">
      <c r="F1710" s="27">
        <v>17080</v>
      </c>
    </row>
    <row r="1711" spans="6:6" x14ac:dyDescent="0.3">
      <c r="F1711" s="27">
        <v>17090</v>
      </c>
    </row>
    <row r="1712" spans="6:6" x14ac:dyDescent="0.3">
      <c r="F1712" s="27">
        <v>17100</v>
      </c>
    </row>
    <row r="1713" spans="6:6" x14ac:dyDescent="0.3">
      <c r="F1713" s="27">
        <v>17110</v>
      </c>
    </row>
    <row r="1714" spans="6:6" x14ac:dyDescent="0.3">
      <c r="F1714" s="27">
        <v>17120</v>
      </c>
    </row>
    <row r="1715" spans="6:6" x14ac:dyDescent="0.3">
      <c r="F1715" s="27">
        <v>17130</v>
      </c>
    </row>
    <row r="1716" spans="6:6" x14ac:dyDescent="0.3">
      <c r="F1716" s="27">
        <v>17140</v>
      </c>
    </row>
    <row r="1717" spans="6:6" x14ac:dyDescent="0.3">
      <c r="F1717" s="27">
        <v>17150</v>
      </c>
    </row>
    <row r="1718" spans="6:6" x14ac:dyDescent="0.3">
      <c r="F1718" s="27">
        <v>17160</v>
      </c>
    </row>
    <row r="1719" spans="6:6" x14ac:dyDescent="0.3">
      <c r="F1719" s="27">
        <v>17170</v>
      </c>
    </row>
    <row r="1720" spans="6:6" x14ac:dyDescent="0.3">
      <c r="F1720" s="27">
        <v>17180</v>
      </c>
    </row>
    <row r="1721" spans="6:6" x14ac:dyDescent="0.3">
      <c r="F1721" s="27">
        <v>17190</v>
      </c>
    </row>
    <row r="1722" spans="6:6" x14ac:dyDescent="0.3">
      <c r="F1722" s="27">
        <v>17200</v>
      </c>
    </row>
    <row r="1723" spans="6:6" x14ac:dyDescent="0.3">
      <c r="F1723" s="27">
        <v>17210</v>
      </c>
    </row>
    <row r="1724" spans="6:6" x14ac:dyDescent="0.3">
      <c r="F1724" s="27">
        <v>17220</v>
      </c>
    </row>
    <row r="1725" spans="6:6" x14ac:dyDescent="0.3">
      <c r="F1725" s="27">
        <v>17230</v>
      </c>
    </row>
    <row r="1726" spans="6:6" x14ac:dyDescent="0.3">
      <c r="F1726" s="27">
        <v>17240</v>
      </c>
    </row>
    <row r="1727" spans="6:6" x14ac:dyDescent="0.3">
      <c r="F1727" s="27">
        <v>17250</v>
      </c>
    </row>
    <row r="1728" spans="6:6" x14ac:dyDescent="0.3">
      <c r="F1728" s="27">
        <v>17260</v>
      </c>
    </row>
    <row r="1729" spans="6:6" x14ac:dyDescent="0.3">
      <c r="F1729" s="27">
        <v>17270</v>
      </c>
    </row>
    <row r="1730" spans="6:6" x14ac:dyDescent="0.3">
      <c r="F1730" s="27">
        <v>17280</v>
      </c>
    </row>
    <row r="1731" spans="6:6" x14ac:dyDescent="0.3">
      <c r="F1731" s="27">
        <v>17290</v>
      </c>
    </row>
    <row r="1732" spans="6:6" x14ac:dyDescent="0.3">
      <c r="F1732" s="27">
        <v>17300</v>
      </c>
    </row>
    <row r="1733" spans="6:6" x14ac:dyDescent="0.3">
      <c r="F1733" s="27">
        <v>17310</v>
      </c>
    </row>
    <row r="1734" spans="6:6" x14ac:dyDescent="0.3">
      <c r="F1734" s="27">
        <v>17320</v>
      </c>
    </row>
    <row r="1735" spans="6:6" x14ac:dyDescent="0.3">
      <c r="F1735" s="27">
        <v>17330</v>
      </c>
    </row>
    <row r="1736" spans="6:6" x14ac:dyDescent="0.3">
      <c r="F1736" s="27">
        <v>17340</v>
      </c>
    </row>
    <row r="1737" spans="6:6" x14ac:dyDescent="0.3">
      <c r="F1737" s="27">
        <v>17350</v>
      </c>
    </row>
    <row r="1738" spans="6:6" x14ac:dyDescent="0.3">
      <c r="F1738" s="27">
        <v>17360</v>
      </c>
    </row>
    <row r="1739" spans="6:6" x14ac:dyDescent="0.3">
      <c r="F1739" s="27">
        <v>17370</v>
      </c>
    </row>
    <row r="1740" spans="6:6" x14ac:dyDescent="0.3">
      <c r="F1740" s="27">
        <v>17380</v>
      </c>
    </row>
    <row r="1741" spans="6:6" x14ac:dyDescent="0.3">
      <c r="F1741" s="27">
        <v>17390</v>
      </c>
    </row>
    <row r="1742" spans="6:6" x14ac:dyDescent="0.3">
      <c r="F1742" s="27">
        <v>17400</v>
      </c>
    </row>
    <row r="1743" spans="6:6" x14ac:dyDescent="0.3">
      <c r="F1743" s="27">
        <v>17410</v>
      </c>
    </row>
    <row r="1744" spans="6:6" x14ac:dyDescent="0.3">
      <c r="F1744" s="27">
        <v>17420</v>
      </c>
    </row>
    <row r="1745" spans="6:6" x14ac:dyDescent="0.3">
      <c r="F1745" s="27">
        <v>17430</v>
      </c>
    </row>
    <row r="1746" spans="6:6" x14ac:dyDescent="0.3">
      <c r="F1746" s="27">
        <v>17440</v>
      </c>
    </row>
    <row r="1747" spans="6:6" x14ac:dyDescent="0.3">
      <c r="F1747" s="27">
        <v>17450</v>
      </c>
    </row>
    <row r="1748" spans="6:6" x14ac:dyDescent="0.3">
      <c r="F1748" s="27">
        <v>17460</v>
      </c>
    </row>
    <row r="1749" spans="6:6" x14ac:dyDescent="0.3">
      <c r="F1749" s="27">
        <v>17470</v>
      </c>
    </row>
    <row r="1750" spans="6:6" x14ac:dyDescent="0.3">
      <c r="F1750" s="27">
        <v>17480</v>
      </c>
    </row>
    <row r="1751" spans="6:6" x14ac:dyDescent="0.3">
      <c r="F1751" s="27">
        <v>17490</v>
      </c>
    </row>
    <row r="1752" spans="6:6" x14ac:dyDescent="0.3">
      <c r="F1752" s="27">
        <v>17500</v>
      </c>
    </row>
    <row r="1753" spans="6:6" x14ac:dyDescent="0.3">
      <c r="F1753" s="27">
        <v>17510</v>
      </c>
    </row>
    <row r="1754" spans="6:6" x14ac:dyDescent="0.3">
      <c r="F1754" s="27">
        <v>17520</v>
      </c>
    </row>
    <row r="1755" spans="6:6" x14ac:dyDescent="0.3">
      <c r="F1755" s="27">
        <v>17530</v>
      </c>
    </row>
    <row r="1756" spans="6:6" x14ac:dyDescent="0.3">
      <c r="F1756" s="27">
        <v>17540</v>
      </c>
    </row>
    <row r="1757" spans="6:6" x14ac:dyDescent="0.3">
      <c r="F1757" s="27">
        <v>17550</v>
      </c>
    </row>
    <row r="1758" spans="6:6" x14ac:dyDescent="0.3">
      <c r="F1758" s="27">
        <v>17560</v>
      </c>
    </row>
    <row r="1759" spans="6:6" x14ac:dyDescent="0.3">
      <c r="F1759" s="27">
        <v>17570</v>
      </c>
    </row>
    <row r="1760" spans="6:6" x14ac:dyDescent="0.3">
      <c r="F1760" s="27">
        <v>17580</v>
      </c>
    </row>
    <row r="1761" spans="6:6" x14ac:dyDescent="0.3">
      <c r="F1761" s="27">
        <v>17590</v>
      </c>
    </row>
    <row r="1762" spans="6:6" x14ac:dyDescent="0.3">
      <c r="F1762" s="27">
        <v>17600</v>
      </c>
    </row>
    <row r="1763" spans="6:6" x14ac:dyDescent="0.3">
      <c r="F1763" s="27">
        <v>17610</v>
      </c>
    </row>
    <row r="1764" spans="6:6" x14ac:dyDescent="0.3">
      <c r="F1764" s="27">
        <v>17620</v>
      </c>
    </row>
    <row r="1765" spans="6:6" x14ac:dyDescent="0.3">
      <c r="F1765" s="27">
        <v>17630</v>
      </c>
    </row>
    <row r="1766" spans="6:6" x14ac:dyDescent="0.3">
      <c r="F1766" s="27">
        <v>17640</v>
      </c>
    </row>
    <row r="1767" spans="6:6" x14ac:dyDescent="0.3">
      <c r="F1767" s="27">
        <v>17650</v>
      </c>
    </row>
    <row r="1768" spans="6:6" x14ac:dyDescent="0.3">
      <c r="F1768" s="27">
        <v>17660</v>
      </c>
    </row>
    <row r="1769" spans="6:6" x14ac:dyDescent="0.3">
      <c r="F1769" s="27">
        <v>17670</v>
      </c>
    </row>
    <row r="1770" spans="6:6" x14ac:dyDescent="0.3">
      <c r="F1770" s="27">
        <v>17680</v>
      </c>
    </row>
    <row r="1771" spans="6:6" x14ac:dyDescent="0.3">
      <c r="F1771" s="27">
        <v>17690</v>
      </c>
    </row>
    <row r="1772" spans="6:6" x14ac:dyDescent="0.3">
      <c r="F1772" s="27">
        <v>17700</v>
      </c>
    </row>
    <row r="1773" spans="6:6" x14ac:dyDescent="0.3">
      <c r="F1773" s="27">
        <v>17710</v>
      </c>
    </row>
    <row r="1774" spans="6:6" x14ac:dyDescent="0.3">
      <c r="F1774" s="27">
        <v>17720</v>
      </c>
    </row>
    <row r="1775" spans="6:6" x14ac:dyDescent="0.3">
      <c r="F1775" s="27">
        <v>17730</v>
      </c>
    </row>
    <row r="1776" spans="6:6" x14ac:dyDescent="0.3">
      <c r="F1776" s="27">
        <v>17740</v>
      </c>
    </row>
    <row r="1777" spans="6:6" x14ac:dyDescent="0.3">
      <c r="F1777" s="27">
        <v>17750</v>
      </c>
    </row>
    <row r="1778" spans="6:6" x14ac:dyDescent="0.3">
      <c r="F1778" s="27">
        <v>17760</v>
      </c>
    </row>
    <row r="1779" spans="6:6" x14ac:dyDescent="0.3">
      <c r="F1779" s="27">
        <v>17770</v>
      </c>
    </row>
    <row r="1780" spans="6:6" x14ac:dyDescent="0.3">
      <c r="F1780" s="27">
        <v>17780</v>
      </c>
    </row>
    <row r="1781" spans="6:6" x14ac:dyDescent="0.3">
      <c r="F1781" s="27">
        <v>17790</v>
      </c>
    </row>
    <row r="1782" spans="6:6" x14ac:dyDescent="0.3">
      <c r="F1782" s="27">
        <v>17800</v>
      </c>
    </row>
    <row r="1783" spans="6:6" x14ac:dyDescent="0.3">
      <c r="F1783" s="27">
        <v>17810</v>
      </c>
    </row>
    <row r="1784" spans="6:6" x14ac:dyDescent="0.3">
      <c r="F1784" s="27">
        <v>17820</v>
      </c>
    </row>
    <row r="1785" spans="6:6" x14ac:dyDescent="0.3">
      <c r="F1785" s="27">
        <v>17830</v>
      </c>
    </row>
    <row r="1786" spans="6:6" x14ac:dyDescent="0.3">
      <c r="F1786" s="27">
        <v>17840</v>
      </c>
    </row>
    <row r="1787" spans="6:6" x14ac:dyDescent="0.3">
      <c r="F1787" s="27">
        <v>17850</v>
      </c>
    </row>
    <row r="1788" spans="6:6" x14ac:dyDescent="0.3">
      <c r="F1788" s="27">
        <v>17860</v>
      </c>
    </row>
    <row r="1789" spans="6:6" x14ac:dyDescent="0.3">
      <c r="F1789" s="27">
        <v>17870</v>
      </c>
    </row>
    <row r="1790" spans="6:6" x14ac:dyDescent="0.3">
      <c r="F1790" s="27">
        <v>17880</v>
      </c>
    </row>
    <row r="1791" spans="6:6" x14ac:dyDescent="0.3">
      <c r="F1791" s="27">
        <v>17890</v>
      </c>
    </row>
    <row r="1792" spans="6:6" x14ac:dyDescent="0.3">
      <c r="F1792" s="27">
        <v>17900</v>
      </c>
    </row>
    <row r="1793" spans="6:6" x14ac:dyDescent="0.3">
      <c r="F1793" s="27">
        <v>17910</v>
      </c>
    </row>
    <row r="1794" spans="6:6" x14ac:dyDescent="0.3">
      <c r="F1794" s="27">
        <v>17920</v>
      </c>
    </row>
    <row r="1795" spans="6:6" x14ac:dyDescent="0.3">
      <c r="F1795" s="27">
        <v>17930</v>
      </c>
    </row>
    <row r="1796" spans="6:6" x14ac:dyDescent="0.3">
      <c r="F1796" s="27">
        <v>17940</v>
      </c>
    </row>
    <row r="1797" spans="6:6" x14ac:dyDescent="0.3">
      <c r="F1797" s="27">
        <v>17950</v>
      </c>
    </row>
    <row r="1798" spans="6:6" x14ac:dyDescent="0.3">
      <c r="F1798" s="27">
        <v>17960</v>
      </c>
    </row>
    <row r="1799" spans="6:6" x14ac:dyDescent="0.3">
      <c r="F1799" s="27">
        <v>17970</v>
      </c>
    </row>
    <row r="1800" spans="6:6" x14ac:dyDescent="0.3">
      <c r="F1800" s="27">
        <v>17980</v>
      </c>
    </row>
    <row r="1801" spans="6:6" x14ac:dyDescent="0.3">
      <c r="F1801" s="27">
        <v>17990</v>
      </c>
    </row>
    <row r="1802" spans="6:6" x14ac:dyDescent="0.3">
      <c r="F1802" s="27">
        <v>18000</v>
      </c>
    </row>
    <row r="1803" spans="6:6" x14ac:dyDescent="0.3">
      <c r="F1803" s="27">
        <v>18010</v>
      </c>
    </row>
    <row r="1804" spans="6:6" x14ac:dyDescent="0.3">
      <c r="F1804" s="27">
        <v>18020</v>
      </c>
    </row>
    <row r="1805" spans="6:6" x14ac:dyDescent="0.3">
      <c r="F1805" s="27">
        <v>18030</v>
      </c>
    </row>
    <row r="1806" spans="6:6" x14ac:dyDescent="0.3">
      <c r="F1806" s="27">
        <v>18040</v>
      </c>
    </row>
    <row r="1807" spans="6:6" x14ac:dyDescent="0.3">
      <c r="F1807" s="27">
        <v>18050</v>
      </c>
    </row>
    <row r="1808" spans="6:6" x14ac:dyDescent="0.3">
      <c r="F1808" s="27">
        <v>18060</v>
      </c>
    </row>
    <row r="1809" spans="6:6" x14ac:dyDescent="0.3">
      <c r="F1809" s="27">
        <v>18070</v>
      </c>
    </row>
    <row r="1810" spans="6:6" x14ac:dyDescent="0.3">
      <c r="F1810" s="27">
        <v>18080</v>
      </c>
    </row>
    <row r="1811" spans="6:6" x14ac:dyDescent="0.3">
      <c r="F1811" s="27">
        <v>18090</v>
      </c>
    </row>
    <row r="1812" spans="6:6" x14ac:dyDescent="0.3">
      <c r="F1812" s="27">
        <v>18100</v>
      </c>
    </row>
    <row r="1813" spans="6:6" x14ac:dyDescent="0.3">
      <c r="F1813" s="27">
        <v>18110</v>
      </c>
    </row>
    <row r="1814" spans="6:6" x14ac:dyDescent="0.3">
      <c r="F1814" s="27">
        <v>18120</v>
      </c>
    </row>
    <row r="1815" spans="6:6" x14ac:dyDescent="0.3">
      <c r="F1815" s="27">
        <v>18130</v>
      </c>
    </row>
    <row r="1816" spans="6:6" x14ac:dyDescent="0.3">
      <c r="F1816" s="27">
        <v>18140</v>
      </c>
    </row>
    <row r="1817" spans="6:6" x14ac:dyDescent="0.3">
      <c r="F1817" s="27">
        <v>18150</v>
      </c>
    </row>
    <row r="1818" spans="6:6" x14ac:dyDescent="0.3">
      <c r="F1818" s="27">
        <v>18160</v>
      </c>
    </row>
    <row r="1819" spans="6:6" x14ac:dyDescent="0.3">
      <c r="F1819" s="27">
        <v>18170</v>
      </c>
    </row>
    <row r="1820" spans="6:6" x14ac:dyDescent="0.3">
      <c r="F1820" s="27">
        <v>18180</v>
      </c>
    </row>
    <row r="1821" spans="6:6" x14ac:dyDescent="0.3">
      <c r="F1821" s="27">
        <v>18190</v>
      </c>
    </row>
    <row r="1822" spans="6:6" x14ac:dyDescent="0.3">
      <c r="F1822" s="27">
        <v>18200</v>
      </c>
    </row>
    <row r="1823" spans="6:6" x14ac:dyDescent="0.3">
      <c r="F1823" s="27">
        <v>18210</v>
      </c>
    </row>
    <row r="1824" spans="6:6" x14ac:dyDescent="0.3">
      <c r="F1824" s="27">
        <v>18220</v>
      </c>
    </row>
    <row r="1825" spans="6:6" x14ac:dyDescent="0.3">
      <c r="F1825" s="27">
        <v>18230</v>
      </c>
    </row>
    <row r="1826" spans="6:6" x14ac:dyDescent="0.3">
      <c r="F1826" s="27">
        <v>18240</v>
      </c>
    </row>
    <row r="1827" spans="6:6" x14ac:dyDescent="0.3">
      <c r="F1827" s="27">
        <v>18250</v>
      </c>
    </row>
    <row r="1828" spans="6:6" x14ac:dyDescent="0.3">
      <c r="F1828" s="27">
        <v>18260</v>
      </c>
    </row>
    <row r="1829" spans="6:6" x14ac:dyDescent="0.3">
      <c r="F1829" s="27">
        <v>18270</v>
      </c>
    </row>
    <row r="1830" spans="6:6" x14ac:dyDescent="0.3">
      <c r="F1830" s="27">
        <v>18280</v>
      </c>
    </row>
    <row r="1831" spans="6:6" x14ac:dyDescent="0.3">
      <c r="F1831" s="27">
        <v>18290</v>
      </c>
    </row>
    <row r="1832" spans="6:6" x14ac:dyDescent="0.3">
      <c r="F1832" s="27">
        <v>18300</v>
      </c>
    </row>
    <row r="1833" spans="6:6" x14ac:dyDescent="0.3">
      <c r="F1833" s="27">
        <v>18310</v>
      </c>
    </row>
    <row r="1834" spans="6:6" x14ac:dyDescent="0.3">
      <c r="F1834" s="27">
        <v>18320</v>
      </c>
    </row>
    <row r="1835" spans="6:6" x14ac:dyDescent="0.3">
      <c r="F1835" s="27">
        <v>18330</v>
      </c>
    </row>
    <row r="1836" spans="6:6" x14ac:dyDescent="0.3">
      <c r="F1836" s="27">
        <v>18340</v>
      </c>
    </row>
    <row r="1837" spans="6:6" x14ac:dyDescent="0.3">
      <c r="F1837" s="27">
        <v>18350</v>
      </c>
    </row>
    <row r="1838" spans="6:6" x14ac:dyDescent="0.3">
      <c r="F1838" s="27">
        <v>18360</v>
      </c>
    </row>
    <row r="1839" spans="6:6" x14ac:dyDescent="0.3">
      <c r="F1839" s="27">
        <v>18370</v>
      </c>
    </row>
    <row r="1840" spans="6:6" x14ac:dyDescent="0.3">
      <c r="F1840" s="27">
        <v>18380</v>
      </c>
    </row>
    <row r="1841" spans="6:6" x14ac:dyDescent="0.3">
      <c r="F1841" s="27">
        <v>18390</v>
      </c>
    </row>
    <row r="1842" spans="6:6" x14ac:dyDescent="0.3">
      <c r="F1842" s="27">
        <v>18400</v>
      </c>
    </row>
    <row r="1843" spans="6:6" x14ac:dyDescent="0.3">
      <c r="F1843" s="27">
        <v>18410</v>
      </c>
    </row>
    <row r="1844" spans="6:6" x14ac:dyDescent="0.3">
      <c r="F1844" s="27">
        <v>18420</v>
      </c>
    </row>
    <row r="1845" spans="6:6" x14ac:dyDescent="0.3">
      <c r="F1845" s="27">
        <v>18430</v>
      </c>
    </row>
    <row r="1846" spans="6:6" x14ac:dyDescent="0.3">
      <c r="F1846" s="27">
        <v>18440</v>
      </c>
    </row>
    <row r="1847" spans="6:6" x14ac:dyDescent="0.3">
      <c r="F1847" s="27">
        <v>18450</v>
      </c>
    </row>
    <row r="1848" spans="6:6" x14ac:dyDescent="0.3">
      <c r="F1848" s="27">
        <v>18460</v>
      </c>
    </row>
    <row r="1849" spans="6:6" x14ac:dyDescent="0.3">
      <c r="F1849" s="27">
        <v>18470</v>
      </c>
    </row>
    <row r="1850" spans="6:6" x14ac:dyDescent="0.3">
      <c r="F1850" s="27">
        <v>18480</v>
      </c>
    </row>
    <row r="1851" spans="6:6" x14ac:dyDescent="0.3">
      <c r="F1851" s="27">
        <v>18490</v>
      </c>
    </row>
    <row r="1852" spans="6:6" x14ac:dyDescent="0.3">
      <c r="F1852" s="27">
        <v>18500</v>
      </c>
    </row>
    <row r="1853" spans="6:6" x14ac:dyDescent="0.3">
      <c r="F1853" s="27">
        <v>18510</v>
      </c>
    </row>
    <row r="1854" spans="6:6" x14ac:dyDescent="0.3">
      <c r="F1854" s="27">
        <v>18520</v>
      </c>
    </row>
    <row r="1855" spans="6:6" x14ac:dyDescent="0.3">
      <c r="F1855" s="27">
        <v>18530</v>
      </c>
    </row>
    <row r="1856" spans="6:6" x14ac:dyDescent="0.3">
      <c r="F1856" s="27">
        <v>18540</v>
      </c>
    </row>
    <row r="1857" spans="6:6" x14ac:dyDescent="0.3">
      <c r="F1857" s="27">
        <v>18550</v>
      </c>
    </row>
    <row r="1858" spans="6:6" x14ac:dyDescent="0.3">
      <c r="F1858" s="27">
        <v>18560</v>
      </c>
    </row>
    <row r="1859" spans="6:6" x14ac:dyDescent="0.3">
      <c r="F1859" s="27">
        <v>18570</v>
      </c>
    </row>
    <row r="1860" spans="6:6" x14ac:dyDescent="0.3">
      <c r="F1860" s="27">
        <v>18580</v>
      </c>
    </row>
    <row r="1861" spans="6:6" x14ac:dyDescent="0.3">
      <c r="F1861" s="27">
        <v>18590</v>
      </c>
    </row>
    <row r="1862" spans="6:6" x14ac:dyDescent="0.3">
      <c r="F1862" s="27">
        <v>18600</v>
      </c>
    </row>
    <row r="1863" spans="6:6" x14ac:dyDescent="0.3">
      <c r="F1863" s="27">
        <v>18610</v>
      </c>
    </row>
    <row r="1864" spans="6:6" x14ac:dyDescent="0.3">
      <c r="F1864" s="27">
        <v>18620</v>
      </c>
    </row>
    <row r="1865" spans="6:6" x14ac:dyDescent="0.3">
      <c r="F1865" s="27">
        <v>18630</v>
      </c>
    </row>
    <row r="1866" spans="6:6" x14ac:dyDescent="0.3">
      <c r="F1866" s="27">
        <v>18640</v>
      </c>
    </row>
    <row r="1867" spans="6:6" x14ac:dyDescent="0.3">
      <c r="F1867" s="27">
        <v>18650</v>
      </c>
    </row>
    <row r="1868" spans="6:6" x14ac:dyDescent="0.3">
      <c r="F1868" s="27">
        <v>18660</v>
      </c>
    </row>
    <row r="1869" spans="6:6" x14ac:dyDescent="0.3">
      <c r="F1869" s="27">
        <v>18670</v>
      </c>
    </row>
    <row r="1870" spans="6:6" x14ac:dyDescent="0.3">
      <c r="F1870" s="27">
        <v>18680</v>
      </c>
    </row>
    <row r="1871" spans="6:6" x14ac:dyDescent="0.3">
      <c r="F1871" s="27">
        <v>18690</v>
      </c>
    </row>
    <row r="1872" spans="6:6" x14ac:dyDescent="0.3">
      <c r="F1872" s="27">
        <v>18700</v>
      </c>
    </row>
    <row r="1873" spans="6:6" x14ac:dyDescent="0.3">
      <c r="F1873" s="27">
        <v>18710</v>
      </c>
    </row>
    <row r="1874" spans="6:6" x14ac:dyDescent="0.3">
      <c r="F1874" s="27">
        <v>18720</v>
      </c>
    </row>
    <row r="1875" spans="6:6" x14ac:dyDescent="0.3">
      <c r="F1875" s="27">
        <v>18730</v>
      </c>
    </row>
    <row r="1876" spans="6:6" x14ac:dyDescent="0.3">
      <c r="F1876" s="27">
        <v>18740</v>
      </c>
    </row>
    <row r="1877" spans="6:6" x14ac:dyDescent="0.3">
      <c r="F1877" s="27">
        <v>18750</v>
      </c>
    </row>
    <row r="1878" spans="6:6" x14ac:dyDescent="0.3">
      <c r="F1878" s="27">
        <v>18760</v>
      </c>
    </row>
    <row r="1879" spans="6:6" x14ac:dyDescent="0.3">
      <c r="F1879" s="27">
        <v>18770</v>
      </c>
    </row>
    <row r="1880" spans="6:6" x14ac:dyDescent="0.3">
      <c r="F1880" s="27">
        <v>18780</v>
      </c>
    </row>
    <row r="1881" spans="6:6" x14ac:dyDescent="0.3">
      <c r="F1881" s="27">
        <v>18790</v>
      </c>
    </row>
    <row r="1882" spans="6:6" x14ac:dyDescent="0.3">
      <c r="F1882" s="27">
        <v>18800</v>
      </c>
    </row>
    <row r="1883" spans="6:6" x14ac:dyDescent="0.3">
      <c r="F1883" s="27">
        <v>18810</v>
      </c>
    </row>
    <row r="1884" spans="6:6" x14ac:dyDescent="0.3">
      <c r="F1884" s="27">
        <v>18820</v>
      </c>
    </row>
    <row r="1885" spans="6:6" x14ac:dyDescent="0.3">
      <c r="F1885" s="27">
        <v>18830</v>
      </c>
    </row>
    <row r="1886" spans="6:6" x14ac:dyDescent="0.3">
      <c r="F1886" s="27">
        <v>18840</v>
      </c>
    </row>
    <row r="1887" spans="6:6" x14ac:dyDescent="0.3">
      <c r="F1887" s="27">
        <v>18850</v>
      </c>
    </row>
    <row r="1888" spans="6:6" x14ac:dyDescent="0.3">
      <c r="F1888" s="27">
        <v>18860</v>
      </c>
    </row>
    <row r="1889" spans="6:6" x14ac:dyDescent="0.3">
      <c r="F1889" s="27">
        <v>18870</v>
      </c>
    </row>
    <row r="1890" spans="6:6" x14ac:dyDescent="0.3">
      <c r="F1890" s="27">
        <v>18880</v>
      </c>
    </row>
    <row r="1891" spans="6:6" x14ac:dyDescent="0.3">
      <c r="F1891" s="27">
        <v>18890</v>
      </c>
    </row>
    <row r="1892" spans="6:6" x14ac:dyDescent="0.3">
      <c r="F1892" s="27">
        <v>18900</v>
      </c>
    </row>
    <row r="1893" spans="6:6" x14ac:dyDescent="0.3">
      <c r="F1893" s="27">
        <v>18910</v>
      </c>
    </row>
    <row r="1894" spans="6:6" x14ac:dyDescent="0.3">
      <c r="F1894" s="27">
        <v>18920</v>
      </c>
    </row>
    <row r="1895" spans="6:6" x14ac:dyDescent="0.3">
      <c r="F1895" s="27">
        <v>18930</v>
      </c>
    </row>
    <row r="1896" spans="6:6" x14ac:dyDescent="0.3">
      <c r="F1896" s="27">
        <v>18940</v>
      </c>
    </row>
    <row r="1897" spans="6:6" x14ac:dyDescent="0.3">
      <c r="F1897" s="27">
        <v>18950</v>
      </c>
    </row>
    <row r="1898" spans="6:6" x14ac:dyDescent="0.3">
      <c r="F1898" s="27">
        <v>18960</v>
      </c>
    </row>
    <row r="1899" spans="6:6" x14ac:dyDescent="0.3">
      <c r="F1899" s="27">
        <v>18970</v>
      </c>
    </row>
    <row r="1900" spans="6:6" x14ac:dyDescent="0.3">
      <c r="F1900" s="27">
        <v>18980</v>
      </c>
    </row>
    <row r="1901" spans="6:6" x14ac:dyDescent="0.3">
      <c r="F1901" s="27">
        <v>18990</v>
      </c>
    </row>
    <row r="1902" spans="6:6" x14ac:dyDescent="0.3">
      <c r="F1902" s="27">
        <v>19000</v>
      </c>
    </row>
    <row r="1903" spans="6:6" x14ac:dyDescent="0.3">
      <c r="F1903" s="27">
        <v>19010</v>
      </c>
    </row>
    <row r="1904" spans="6:6" x14ac:dyDescent="0.3">
      <c r="F1904" s="27">
        <v>19020</v>
      </c>
    </row>
    <row r="1905" spans="6:6" x14ac:dyDescent="0.3">
      <c r="F1905" s="27">
        <v>19030</v>
      </c>
    </row>
    <row r="1906" spans="6:6" x14ac:dyDescent="0.3">
      <c r="F1906" s="27">
        <v>19040</v>
      </c>
    </row>
    <row r="1907" spans="6:6" x14ac:dyDescent="0.3">
      <c r="F1907" s="27">
        <v>19050</v>
      </c>
    </row>
    <row r="1908" spans="6:6" x14ac:dyDescent="0.3">
      <c r="F1908" s="27">
        <v>19060</v>
      </c>
    </row>
    <row r="1909" spans="6:6" x14ac:dyDescent="0.3">
      <c r="F1909" s="27">
        <v>19070</v>
      </c>
    </row>
    <row r="1910" spans="6:6" x14ac:dyDescent="0.3">
      <c r="F1910" s="27">
        <v>19080</v>
      </c>
    </row>
    <row r="1911" spans="6:6" x14ac:dyDescent="0.3">
      <c r="F1911" s="27">
        <v>19090</v>
      </c>
    </row>
    <row r="1912" spans="6:6" x14ac:dyDescent="0.3">
      <c r="F1912" s="27">
        <v>19100</v>
      </c>
    </row>
    <row r="1913" spans="6:6" x14ac:dyDescent="0.3">
      <c r="F1913" s="27">
        <v>19110</v>
      </c>
    </row>
    <row r="1914" spans="6:6" x14ac:dyDescent="0.3">
      <c r="F1914" s="27">
        <v>19120</v>
      </c>
    </row>
    <row r="1915" spans="6:6" x14ac:dyDescent="0.3">
      <c r="F1915" s="27">
        <v>19130</v>
      </c>
    </row>
    <row r="1916" spans="6:6" x14ac:dyDescent="0.3">
      <c r="F1916" s="27">
        <v>19140</v>
      </c>
    </row>
    <row r="1917" spans="6:6" x14ac:dyDescent="0.3">
      <c r="F1917" s="27">
        <v>19150</v>
      </c>
    </row>
    <row r="1918" spans="6:6" x14ac:dyDescent="0.3">
      <c r="F1918" s="27">
        <v>19160</v>
      </c>
    </row>
    <row r="1919" spans="6:6" x14ac:dyDescent="0.3">
      <c r="F1919" s="27">
        <v>19170</v>
      </c>
    </row>
    <row r="1920" spans="6:6" x14ac:dyDescent="0.3">
      <c r="F1920" s="27">
        <v>19180</v>
      </c>
    </row>
    <row r="1921" spans="6:6" x14ac:dyDescent="0.3">
      <c r="F1921" s="27">
        <v>19190</v>
      </c>
    </row>
    <row r="1922" spans="6:6" x14ac:dyDescent="0.3">
      <c r="F1922" s="27">
        <v>19200</v>
      </c>
    </row>
    <row r="1923" spans="6:6" x14ac:dyDescent="0.3">
      <c r="F1923" s="27">
        <v>19210</v>
      </c>
    </row>
    <row r="1924" spans="6:6" x14ac:dyDescent="0.3">
      <c r="F1924" s="27">
        <v>19220</v>
      </c>
    </row>
    <row r="1925" spans="6:6" x14ac:dyDescent="0.3">
      <c r="F1925" s="27">
        <v>19230</v>
      </c>
    </row>
    <row r="1926" spans="6:6" x14ac:dyDescent="0.3">
      <c r="F1926" s="27">
        <v>19240</v>
      </c>
    </row>
    <row r="1927" spans="6:6" x14ac:dyDescent="0.3">
      <c r="F1927" s="27">
        <v>19250</v>
      </c>
    </row>
    <row r="1928" spans="6:6" x14ac:dyDescent="0.3">
      <c r="F1928" s="27">
        <v>19260</v>
      </c>
    </row>
    <row r="1929" spans="6:6" x14ac:dyDescent="0.3">
      <c r="F1929" s="27">
        <v>19270</v>
      </c>
    </row>
    <row r="1930" spans="6:6" x14ac:dyDescent="0.3">
      <c r="F1930" s="27">
        <v>19280</v>
      </c>
    </row>
    <row r="1931" spans="6:6" x14ac:dyDescent="0.3">
      <c r="F1931" s="27">
        <v>19290</v>
      </c>
    </row>
    <row r="1932" spans="6:6" x14ac:dyDescent="0.3">
      <c r="F1932" s="27">
        <v>19300</v>
      </c>
    </row>
    <row r="1933" spans="6:6" x14ac:dyDescent="0.3">
      <c r="F1933" s="27">
        <v>19310</v>
      </c>
    </row>
    <row r="1934" spans="6:6" x14ac:dyDescent="0.3">
      <c r="F1934" s="27">
        <v>19320</v>
      </c>
    </row>
    <row r="1935" spans="6:6" x14ac:dyDescent="0.3">
      <c r="F1935" s="27">
        <v>19330</v>
      </c>
    </row>
    <row r="1936" spans="6:6" x14ac:dyDescent="0.3">
      <c r="F1936" s="27">
        <v>19340</v>
      </c>
    </row>
    <row r="1937" spans="6:6" x14ac:dyDescent="0.3">
      <c r="F1937" s="27">
        <v>19350</v>
      </c>
    </row>
    <row r="1938" spans="6:6" x14ac:dyDescent="0.3">
      <c r="F1938" s="27">
        <v>19360</v>
      </c>
    </row>
    <row r="1939" spans="6:6" x14ac:dyDescent="0.3">
      <c r="F1939" s="27">
        <v>19370</v>
      </c>
    </row>
    <row r="1940" spans="6:6" x14ac:dyDescent="0.3">
      <c r="F1940" s="27">
        <v>19380</v>
      </c>
    </row>
    <row r="1941" spans="6:6" x14ac:dyDescent="0.3">
      <c r="F1941" s="27">
        <v>19390</v>
      </c>
    </row>
    <row r="1942" spans="6:6" x14ac:dyDescent="0.3">
      <c r="F1942" s="27">
        <v>19400</v>
      </c>
    </row>
    <row r="1943" spans="6:6" x14ac:dyDescent="0.3">
      <c r="F1943" s="27">
        <v>19410</v>
      </c>
    </row>
    <row r="1944" spans="6:6" x14ac:dyDescent="0.3">
      <c r="F1944" s="27">
        <v>19420</v>
      </c>
    </row>
    <row r="1945" spans="6:6" x14ac:dyDescent="0.3">
      <c r="F1945" s="27">
        <v>19430</v>
      </c>
    </row>
    <row r="1946" spans="6:6" x14ac:dyDescent="0.3">
      <c r="F1946" s="27">
        <v>19440</v>
      </c>
    </row>
    <row r="1947" spans="6:6" x14ac:dyDescent="0.3">
      <c r="F1947" s="27">
        <v>19450</v>
      </c>
    </row>
    <row r="1948" spans="6:6" x14ac:dyDescent="0.3">
      <c r="F1948" s="27">
        <v>19460</v>
      </c>
    </row>
    <row r="1949" spans="6:6" x14ac:dyDescent="0.3">
      <c r="F1949" s="27">
        <v>19470</v>
      </c>
    </row>
    <row r="1950" spans="6:6" x14ac:dyDescent="0.3">
      <c r="F1950" s="27">
        <v>19480</v>
      </c>
    </row>
    <row r="1951" spans="6:6" x14ac:dyDescent="0.3">
      <c r="F1951" s="27">
        <v>19490</v>
      </c>
    </row>
    <row r="1952" spans="6:6" x14ac:dyDescent="0.3">
      <c r="F1952" s="27">
        <v>19500</v>
      </c>
    </row>
    <row r="1953" spans="6:6" x14ac:dyDescent="0.3">
      <c r="F1953" s="27">
        <v>19510</v>
      </c>
    </row>
    <row r="1954" spans="6:6" x14ac:dyDescent="0.3">
      <c r="F1954" s="27">
        <v>19520</v>
      </c>
    </row>
    <row r="1955" spans="6:6" x14ac:dyDescent="0.3">
      <c r="F1955" s="27">
        <v>19530</v>
      </c>
    </row>
    <row r="1956" spans="6:6" x14ac:dyDescent="0.3">
      <c r="F1956" s="27">
        <v>19540</v>
      </c>
    </row>
    <row r="1957" spans="6:6" x14ac:dyDescent="0.3">
      <c r="F1957" s="27">
        <v>19550</v>
      </c>
    </row>
    <row r="1958" spans="6:6" x14ac:dyDescent="0.3">
      <c r="F1958" s="27">
        <v>19560</v>
      </c>
    </row>
    <row r="1959" spans="6:6" x14ac:dyDescent="0.3">
      <c r="F1959" s="27">
        <v>19570</v>
      </c>
    </row>
    <row r="1960" spans="6:6" x14ac:dyDescent="0.3">
      <c r="F1960" s="27">
        <v>19580</v>
      </c>
    </row>
    <row r="1961" spans="6:6" x14ac:dyDescent="0.3">
      <c r="F1961" s="27">
        <v>19590</v>
      </c>
    </row>
    <row r="1962" spans="6:6" x14ac:dyDescent="0.3">
      <c r="F1962" s="27">
        <v>19600</v>
      </c>
    </row>
    <row r="1963" spans="6:6" x14ac:dyDescent="0.3">
      <c r="F1963" s="27">
        <v>19610</v>
      </c>
    </row>
    <row r="1964" spans="6:6" x14ac:dyDescent="0.3">
      <c r="F1964" s="27">
        <v>19620</v>
      </c>
    </row>
    <row r="1965" spans="6:6" x14ac:dyDescent="0.3">
      <c r="F1965" s="27">
        <v>19630</v>
      </c>
    </row>
    <row r="1966" spans="6:6" x14ac:dyDescent="0.3">
      <c r="F1966" s="27">
        <v>19640</v>
      </c>
    </row>
    <row r="1967" spans="6:6" x14ac:dyDescent="0.3">
      <c r="F1967" s="27">
        <v>19650</v>
      </c>
    </row>
    <row r="1968" spans="6:6" x14ac:dyDescent="0.3">
      <c r="F1968" s="27">
        <v>19660</v>
      </c>
    </row>
    <row r="1969" spans="6:6" x14ac:dyDescent="0.3">
      <c r="F1969" s="27">
        <v>19670</v>
      </c>
    </row>
    <row r="1970" spans="6:6" x14ac:dyDescent="0.3">
      <c r="F1970" s="27">
        <v>19680</v>
      </c>
    </row>
    <row r="1971" spans="6:6" x14ac:dyDescent="0.3">
      <c r="F1971" s="27">
        <v>19690</v>
      </c>
    </row>
    <row r="1972" spans="6:6" x14ac:dyDescent="0.3">
      <c r="F1972" s="27">
        <v>19700</v>
      </c>
    </row>
    <row r="1973" spans="6:6" x14ac:dyDescent="0.3">
      <c r="F1973" s="27">
        <v>19710</v>
      </c>
    </row>
    <row r="1974" spans="6:6" x14ac:dyDescent="0.3">
      <c r="F1974" s="27">
        <v>19720</v>
      </c>
    </row>
    <row r="1975" spans="6:6" x14ac:dyDescent="0.3">
      <c r="F1975" s="27">
        <v>19730</v>
      </c>
    </row>
    <row r="1976" spans="6:6" x14ac:dyDescent="0.3">
      <c r="F1976" s="27">
        <v>19740</v>
      </c>
    </row>
    <row r="1977" spans="6:6" x14ac:dyDescent="0.3">
      <c r="F1977" s="27">
        <v>19750</v>
      </c>
    </row>
    <row r="1978" spans="6:6" x14ac:dyDescent="0.3">
      <c r="F1978" s="27">
        <v>19760</v>
      </c>
    </row>
    <row r="1979" spans="6:6" x14ac:dyDescent="0.3">
      <c r="F1979" s="27">
        <v>19770</v>
      </c>
    </row>
    <row r="1980" spans="6:6" x14ac:dyDescent="0.3">
      <c r="F1980" s="27">
        <v>19780</v>
      </c>
    </row>
    <row r="1981" spans="6:6" x14ac:dyDescent="0.3">
      <c r="F1981" s="27">
        <v>19790</v>
      </c>
    </row>
    <row r="1982" spans="6:6" x14ac:dyDescent="0.3">
      <c r="F1982" s="27">
        <v>19800</v>
      </c>
    </row>
    <row r="1983" spans="6:6" x14ac:dyDescent="0.3">
      <c r="F1983" s="27">
        <v>19810</v>
      </c>
    </row>
    <row r="1984" spans="6:6" x14ac:dyDescent="0.3">
      <c r="F1984" s="27">
        <v>19820</v>
      </c>
    </row>
    <row r="1985" spans="6:6" x14ac:dyDescent="0.3">
      <c r="F1985" s="27">
        <v>19830</v>
      </c>
    </row>
    <row r="1986" spans="6:6" x14ac:dyDescent="0.3">
      <c r="F1986" s="27">
        <v>19840</v>
      </c>
    </row>
    <row r="1987" spans="6:6" x14ac:dyDescent="0.3">
      <c r="F1987" s="27">
        <v>19850</v>
      </c>
    </row>
    <row r="1988" spans="6:6" x14ac:dyDescent="0.3">
      <c r="F1988" s="27">
        <v>19860</v>
      </c>
    </row>
    <row r="1989" spans="6:6" x14ac:dyDescent="0.3">
      <c r="F1989" s="27">
        <v>19870</v>
      </c>
    </row>
    <row r="1990" spans="6:6" x14ac:dyDescent="0.3">
      <c r="F1990" s="27">
        <v>19880</v>
      </c>
    </row>
    <row r="1991" spans="6:6" x14ac:dyDescent="0.3">
      <c r="F1991" s="27">
        <v>19890</v>
      </c>
    </row>
    <row r="1992" spans="6:6" x14ac:dyDescent="0.3">
      <c r="F1992" s="27">
        <v>19900</v>
      </c>
    </row>
    <row r="1993" spans="6:6" x14ac:dyDescent="0.3">
      <c r="F1993" s="27">
        <v>19910</v>
      </c>
    </row>
    <row r="1994" spans="6:6" x14ac:dyDescent="0.3">
      <c r="F1994" s="27">
        <v>19920</v>
      </c>
    </row>
    <row r="1995" spans="6:6" x14ac:dyDescent="0.3">
      <c r="F1995" s="27">
        <v>19930</v>
      </c>
    </row>
    <row r="1996" spans="6:6" x14ac:dyDescent="0.3">
      <c r="F1996" s="27">
        <v>19940</v>
      </c>
    </row>
    <row r="1997" spans="6:6" x14ac:dyDescent="0.3">
      <c r="F1997" s="27">
        <v>19950</v>
      </c>
    </row>
    <row r="1998" spans="6:6" x14ac:dyDescent="0.3">
      <c r="F1998" s="27">
        <v>19960</v>
      </c>
    </row>
    <row r="1999" spans="6:6" x14ac:dyDescent="0.3">
      <c r="F1999" s="27">
        <v>19970</v>
      </c>
    </row>
    <row r="2000" spans="6:6" x14ac:dyDescent="0.3">
      <c r="F2000" s="27">
        <v>19980</v>
      </c>
    </row>
    <row r="2001" spans="6:6" x14ac:dyDescent="0.3">
      <c r="F2001" s="27">
        <v>19990</v>
      </c>
    </row>
    <row r="2002" spans="6:6" x14ac:dyDescent="0.3">
      <c r="F2002" s="27">
        <v>20000</v>
      </c>
    </row>
    <row r="2003" spans="6:6" x14ac:dyDescent="0.3">
      <c r="F2003" s="27">
        <v>20010</v>
      </c>
    </row>
    <row r="2004" spans="6:6" x14ac:dyDescent="0.3">
      <c r="F2004" s="27">
        <v>20020</v>
      </c>
    </row>
    <row r="2005" spans="6:6" x14ac:dyDescent="0.3">
      <c r="F2005" s="27">
        <v>20030</v>
      </c>
    </row>
    <row r="2006" spans="6:6" x14ac:dyDescent="0.3">
      <c r="F2006" s="27">
        <v>20040</v>
      </c>
    </row>
    <row r="2007" spans="6:6" x14ac:dyDescent="0.3">
      <c r="F2007" s="27">
        <v>20050</v>
      </c>
    </row>
    <row r="2008" spans="6:6" x14ac:dyDescent="0.3">
      <c r="F2008" s="27">
        <v>20060</v>
      </c>
    </row>
    <row r="2009" spans="6:6" x14ac:dyDescent="0.3">
      <c r="F2009" s="27">
        <v>20070</v>
      </c>
    </row>
    <row r="2010" spans="6:6" x14ac:dyDescent="0.3">
      <c r="F2010" s="27">
        <v>20080</v>
      </c>
    </row>
    <row r="2011" spans="6:6" x14ac:dyDescent="0.3">
      <c r="F2011" s="27">
        <v>20090</v>
      </c>
    </row>
    <row r="2012" spans="6:6" x14ac:dyDescent="0.3">
      <c r="F2012" s="27">
        <v>20100</v>
      </c>
    </row>
    <row r="2013" spans="6:6" x14ac:dyDescent="0.3">
      <c r="F2013" s="27">
        <v>20110</v>
      </c>
    </row>
    <row r="2014" spans="6:6" x14ac:dyDescent="0.3">
      <c r="F2014" s="27">
        <v>20120</v>
      </c>
    </row>
    <row r="2015" spans="6:6" x14ac:dyDescent="0.3">
      <c r="F2015" s="27">
        <v>20130</v>
      </c>
    </row>
    <row r="2016" spans="6:6" x14ac:dyDescent="0.3">
      <c r="F2016" s="27">
        <v>20140</v>
      </c>
    </row>
    <row r="2017" spans="6:6" x14ac:dyDescent="0.3">
      <c r="F2017" s="27">
        <v>20150</v>
      </c>
    </row>
    <row r="2018" spans="6:6" x14ac:dyDescent="0.3">
      <c r="F2018" s="27">
        <v>20160</v>
      </c>
    </row>
    <row r="2019" spans="6:6" x14ac:dyDescent="0.3">
      <c r="F2019" s="27">
        <v>20170</v>
      </c>
    </row>
    <row r="2020" spans="6:6" x14ac:dyDescent="0.3">
      <c r="F2020" s="27">
        <v>20180</v>
      </c>
    </row>
    <row r="2021" spans="6:6" x14ac:dyDescent="0.3">
      <c r="F2021" s="27">
        <v>20190</v>
      </c>
    </row>
    <row r="2022" spans="6:6" x14ac:dyDescent="0.3">
      <c r="F2022" s="27">
        <v>20200</v>
      </c>
    </row>
    <row r="2023" spans="6:6" x14ac:dyDescent="0.3">
      <c r="F2023" s="27">
        <v>20210</v>
      </c>
    </row>
    <row r="2024" spans="6:6" x14ac:dyDescent="0.3">
      <c r="F2024" s="27">
        <v>20220</v>
      </c>
    </row>
    <row r="2025" spans="6:6" x14ac:dyDescent="0.3">
      <c r="F2025" s="27">
        <v>20230</v>
      </c>
    </row>
    <row r="2026" spans="6:6" x14ac:dyDescent="0.3">
      <c r="F2026" s="27">
        <v>20240</v>
      </c>
    </row>
    <row r="2027" spans="6:6" x14ac:dyDescent="0.3">
      <c r="F2027" s="27">
        <v>20250</v>
      </c>
    </row>
    <row r="2028" spans="6:6" x14ac:dyDescent="0.3">
      <c r="F2028" s="27">
        <v>20260</v>
      </c>
    </row>
    <row r="2029" spans="6:6" x14ac:dyDescent="0.3">
      <c r="F2029" s="27">
        <v>20270</v>
      </c>
    </row>
    <row r="2030" spans="6:6" x14ac:dyDescent="0.3">
      <c r="F2030" s="27">
        <v>20280</v>
      </c>
    </row>
    <row r="2031" spans="6:6" x14ac:dyDescent="0.3">
      <c r="F2031" s="27">
        <v>20290</v>
      </c>
    </row>
    <row r="2032" spans="6:6" x14ac:dyDescent="0.3">
      <c r="F2032" s="27">
        <v>20300</v>
      </c>
    </row>
    <row r="2033" spans="6:6" x14ac:dyDescent="0.3">
      <c r="F2033" s="27">
        <v>20310</v>
      </c>
    </row>
    <row r="2034" spans="6:6" x14ac:dyDescent="0.3">
      <c r="F2034" s="27">
        <v>20320</v>
      </c>
    </row>
    <row r="2035" spans="6:6" x14ac:dyDescent="0.3">
      <c r="F2035" s="27">
        <v>20330</v>
      </c>
    </row>
    <row r="2036" spans="6:6" x14ac:dyDescent="0.3">
      <c r="F2036" s="27">
        <v>20340</v>
      </c>
    </row>
    <row r="2037" spans="6:6" x14ac:dyDescent="0.3">
      <c r="F2037" s="27">
        <v>20350</v>
      </c>
    </row>
    <row r="2038" spans="6:6" x14ac:dyDescent="0.3">
      <c r="F2038" s="27">
        <v>20360</v>
      </c>
    </row>
    <row r="2039" spans="6:6" x14ac:dyDescent="0.3">
      <c r="F2039" s="27">
        <v>20370</v>
      </c>
    </row>
    <row r="2040" spans="6:6" x14ac:dyDescent="0.3">
      <c r="F2040" s="27">
        <v>20380</v>
      </c>
    </row>
    <row r="2041" spans="6:6" x14ac:dyDescent="0.3">
      <c r="F2041" s="27">
        <v>20390</v>
      </c>
    </row>
    <row r="2042" spans="6:6" x14ac:dyDescent="0.3">
      <c r="F2042" s="27">
        <v>20400</v>
      </c>
    </row>
    <row r="2043" spans="6:6" x14ac:dyDescent="0.3">
      <c r="F2043" s="27">
        <v>20410</v>
      </c>
    </row>
    <row r="2044" spans="6:6" x14ac:dyDescent="0.3">
      <c r="F2044" s="27">
        <v>20420</v>
      </c>
    </row>
    <row r="2045" spans="6:6" x14ac:dyDescent="0.3">
      <c r="F2045" s="27">
        <v>20430</v>
      </c>
    </row>
    <row r="2046" spans="6:6" x14ac:dyDescent="0.3">
      <c r="F2046" s="27">
        <v>20440</v>
      </c>
    </row>
    <row r="2047" spans="6:6" x14ac:dyDescent="0.3">
      <c r="F2047" s="27">
        <v>20450</v>
      </c>
    </row>
    <row r="2048" spans="6:6" x14ac:dyDescent="0.3">
      <c r="F2048" s="27">
        <v>20460</v>
      </c>
    </row>
    <row r="2049" spans="6:6" x14ac:dyDescent="0.3">
      <c r="F2049" s="27">
        <v>20470</v>
      </c>
    </row>
    <row r="2050" spans="6:6" x14ac:dyDescent="0.3">
      <c r="F2050" s="27">
        <v>20480</v>
      </c>
    </row>
    <row r="2051" spans="6:6" x14ac:dyDescent="0.3">
      <c r="F2051" s="27">
        <v>20490</v>
      </c>
    </row>
    <row r="2052" spans="6:6" x14ac:dyDescent="0.3">
      <c r="F2052" s="27">
        <v>20500</v>
      </c>
    </row>
    <row r="2053" spans="6:6" x14ac:dyDescent="0.3">
      <c r="F2053" s="27">
        <v>20510</v>
      </c>
    </row>
    <row r="2054" spans="6:6" x14ac:dyDescent="0.3">
      <c r="F2054" s="27">
        <v>20520</v>
      </c>
    </row>
    <row r="2055" spans="6:6" x14ac:dyDescent="0.3">
      <c r="F2055" s="27">
        <v>20530</v>
      </c>
    </row>
    <row r="2056" spans="6:6" x14ac:dyDescent="0.3">
      <c r="F2056" s="27">
        <v>20540</v>
      </c>
    </row>
    <row r="2057" spans="6:6" x14ac:dyDescent="0.3">
      <c r="F2057" s="27">
        <v>20550</v>
      </c>
    </row>
    <row r="2058" spans="6:6" x14ac:dyDescent="0.3">
      <c r="F2058" s="27">
        <v>20560</v>
      </c>
    </row>
    <row r="2059" spans="6:6" x14ac:dyDescent="0.3">
      <c r="F2059" s="27">
        <v>20570</v>
      </c>
    </row>
    <row r="2060" spans="6:6" x14ac:dyDescent="0.3">
      <c r="F2060" s="27">
        <v>20580</v>
      </c>
    </row>
    <row r="2061" spans="6:6" x14ac:dyDescent="0.3">
      <c r="F2061" s="27">
        <v>20590</v>
      </c>
    </row>
    <row r="2062" spans="6:6" x14ac:dyDescent="0.3">
      <c r="F2062" s="27">
        <v>20600</v>
      </c>
    </row>
    <row r="2063" spans="6:6" x14ac:dyDescent="0.3">
      <c r="F2063" s="27">
        <v>20610</v>
      </c>
    </row>
    <row r="2064" spans="6:6" x14ac:dyDescent="0.3">
      <c r="F2064" s="27">
        <v>20620</v>
      </c>
    </row>
    <row r="2065" spans="6:6" x14ac:dyDescent="0.3">
      <c r="F2065" s="27">
        <v>20630</v>
      </c>
    </row>
    <row r="2066" spans="6:6" x14ac:dyDescent="0.3">
      <c r="F2066" s="27">
        <v>20640</v>
      </c>
    </row>
    <row r="2067" spans="6:6" x14ac:dyDescent="0.3">
      <c r="F2067" s="27">
        <v>20650</v>
      </c>
    </row>
    <row r="2068" spans="6:6" x14ac:dyDescent="0.3">
      <c r="F2068" s="27">
        <v>20660</v>
      </c>
    </row>
    <row r="2069" spans="6:6" x14ac:dyDescent="0.3">
      <c r="F2069" s="27">
        <v>20670</v>
      </c>
    </row>
    <row r="2070" spans="6:6" x14ac:dyDescent="0.3">
      <c r="F2070" s="27">
        <v>20680</v>
      </c>
    </row>
    <row r="2071" spans="6:6" x14ac:dyDescent="0.3">
      <c r="F2071" s="27">
        <v>20690</v>
      </c>
    </row>
    <row r="2072" spans="6:6" x14ac:dyDescent="0.3">
      <c r="F2072" s="27">
        <v>20700</v>
      </c>
    </row>
    <row r="2073" spans="6:6" x14ac:dyDescent="0.3">
      <c r="F2073" s="27">
        <v>20710</v>
      </c>
    </row>
    <row r="2074" spans="6:6" x14ac:dyDescent="0.3">
      <c r="F2074" s="27">
        <v>20720</v>
      </c>
    </row>
    <row r="2075" spans="6:6" x14ac:dyDescent="0.3">
      <c r="F2075" s="27">
        <v>20730</v>
      </c>
    </row>
    <row r="2076" spans="6:6" x14ac:dyDescent="0.3">
      <c r="F2076" s="27">
        <v>20740</v>
      </c>
    </row>
    <row r="2077" spans="6:6" x14ac:dyDescent="0.3">
      <c r="F2077" s="27">
        <v>20750</v>
      </c>
    </row>
    <row r="2078" spans="6:6" x14ac:dyDescent="0.3">
      <c r="F2078" s="27">
        <v>20760</v>
      </c>
    </row>
    <row r="2079" spans="6:6" x14ac:dyDescent="0.3">
      <c r="F2079" s="27">
        <v>20770</v>
      </c>
    </row>
    <row r="2080" spans="6:6" x14ac:dyDescent="0.3">
      <c r="F2080" s="27">
        <v>20780</v>
      </c>
    </row>
    <row r="2081" spans="6:6" x14ac:dyDescent="0.3">
      <c r="F2081" s="27">
        <v>20790</v>
      </c>
    </row>
    <row r="2082" spans="6:6" x14ac:dyDescent="0.3">
      <c r="F2082" s="27">
        <v>20800</v>
      </c>
    </row>
    <row r="2083" spans="6:6" x14ac:dyDescent="0.3">
      <c r="F2083" s="27">
        <v>20810</v>
      </c>
    </row>
    <row r="2084" spans="6:6" x14ac:dyDescent="0.3">
      <c r="F2084" s="27">
        <v>20820</v>
      </c>
    </row>
    <row r="2085" spans="6:6" x14ac:dyDescent="0.3">
      <c r="F2085" s="27">
        <v>20830</v>
      </c>
    </row>
    <row r="2086" spans="6:6" x14ac:dyDescent="0.3">
      <c r="F2086" s="27">
        <v>20840</v>
      </c>
    </row>
    <row r="2087" spans="6:6" x14ac:dyDescent="0.3">
      <c r="F2087" s="27">
        <v>20850</v>
      </c>
    </row>
    <row r="2088" spans="6:6" x14ac:dyDescent="0.3">
      <c r="F2088" s="27">
        <v>20860</v>
      </c>
    </row>
    <row r="2089" spans="6:6" x14ac:dyDescent="0.3">
      <c r="F2089" s="27">
        <v>20870</v>
      </c>
    </row>
    <row r="2090" spans="6:6" x14ac:dyDescent="0.3">
      <c r="F2090" s="27">
        <v>20880</v>
      </c>
    </row>
    <row r="2091" spans="6:6" x14ac:dyDescent="0.3">
      <c r="F2091" s="27">
        <v>20890</v>
      </c>
    </row>
    <row r="2092" spans="6:6" x14ac:dyDescent="0.3">
      <c r="F2092" s="27">
        <v>20900</v>
      </c>
    </row>
    <row r="2093" spans="6:6" x14ac:dyDescent="0.3">
      <c r="F2093" s="27">
        <v>20910</v>
      </c>
    </row>
    <row r="2094" spans="6:6" x14ac:dyDescent="0.3">
      <c r="F2094" s="27">
        <v>20920</v>
      </c>
    </row>
    <row r="2095" spans="6:6" x14ac:dyDescent="0.3">
      <c r="F2095" s="27">
        <v>20930</v>
      </c>
    </row>
    <row r="2096" spans="6:6" x14ac:dyDescent="0.3">
      <c r="F2096" s="27">
        <v>20940</v>
      </c>
    </row>
    <row r="2097" spans="6:6" x14ac:dyDescent="0.3">
      <c r="F2097" s="27">
        <v>20950</v>
      </c>
    </row>
    <row r="2098" spans="6:6" x14ac:dyDescent="0.3">
      <c r="F2098" s="27">
        <v>20960</v>
      </c>
    </row>
    <row r="2099" spans="6:6" x14ac:dyDescent="0.3">
      <c r="F2099" s="27">
        <v>20970</v>
      </c>
    </row>
    <row r="2100" spans="6:6" x14ac:dyDescent="0.3">
      <c r="F2100" s="27">
        <v>20980</v>
      </c>
    </row>
    <row r="2101" spans="6:6" x14ac:dyDescent="0.3">
      <c r="F2101" s="27">
        <v>20990</v>
      </c>
    </row>
    <row r="2102" spans="6:6" x14ac:dyDescent="0.3">
      <c r="F2102" s="27">
        <v>21000</v>
      </c>
    </row>
    <row r="2103" spans="6:6" x14ac:dyDescent="0.3">
      <c r="F2103" s="27">
        <v>21010</v>
      </c>
    </row>
    <row r="2104" spans="6:6" x14ac:dyDescent="0.3">
      <c r="F2104" s="27">
        <v>21020</v>
      </c>
    </row>
    <row r="2105" spans="6:6" x14ac:dyDescent="0.3">
      <c r="F2105" s="27">
        <v>21030</v>
      </c>
    </row>
    <row r="2106" spans="6:6" x14ac:dyDescent="0.3">
      <c r="F2106" s="27">
        <v>21040</v>
      </c>
    </row>
    <row r="2107" spans="6:6" x14ac:dyDescent="0.3">
      <c r="F2107" s="27">
        <v>21050</v>
      </c>
    </row>
    <row r="2108" spans="6:6" x14ac:dyDescent="0.3">
      <c r="F2108" s="27">
        <v>21060</v>
      </c>
    </row>
    <row r="2109" spans="6:6" x14ac:dyDescent="0.3">
      <c r="F2109" s="27">
        <v>21070</v>
      </c>
    </row>
    <row r="2110" spans="6:6" x14ac:dyDescent="0.3">
      <c r="F2110" s="27">
        <v>21080</v>
      </c>
    </row>
    <row r="2111" spans="6:6" x14ac:dyDescent="0.3">
      <c r="F2111" s="27">
        <v>21090</v>
      </c>
    </row>
    <row r="2112" spans="6:6" x14ac:dyDescent="0.3">
      <c r="F2112" s="27">
        <v>21100</v>
      </c>
    </row>
    <row r="2113" spans="6:6" x14ac:dyDescent="0.3">
      <c r="F2113" s="27">
        <v>21110</v>
      </c>
    </row>
    <row r="2114" spans="6:6" x14ac:dyDescent="0.3">
      <c r="F2114" s="27">
        <v>21120</v>
      </c>
    </row>
    <row r="2115" spans="6:6" x14ac:dyDescent="0.3">
      <c r="F2115" s="27">
        <v>21130</v>
      </c>
    </row>
    <row r="2116" spans="6:6" x14ac:dyDescent="0.3">
      <c r="F2116" s="27">
        <v>21140</v>
      </c>
    </row>
    <row r="2117" spans="6:6" x14ac:dyDescent="0.3">
      <c r="F2117" s="27">
        <v>21150</v>
      </c>
    </row>
    <row r="2118" spans="6:6" x14ac:dyDescent="0.3">
      <c r="F2118" s="27">
        <v>21160</v>
      </c>
    </row>
    <row r="2119" spans="6:6" x14ac:dyDescent="0.3">
      <c r="F2119" s="27">
        <v>21170</v>
      </c>
    </row>
    <row r="2120" spans="6:6" x14ac:dyDescent="0.3">
      <c r="F2120" s="27">
        <v>21180</v>
      </c>
    </row>
    <row r="2121" spans="6:6" x14ac:dyDescent="0.3">
      <c r="F2121" s="27">
        <v>21190</v>
      </c>
    </row>
    <row r="2122" spans="6:6" x14ac:dyDescent="0.3">
      <c r="F2122" s="27">
        <v>21200</v>
      </c>
    </row>
    <row r="2123" spans="6:6" x14ac:dyDescent="0.3">
      <c r="F2123" s="27">
        <v>21210</v>
      </c>
    </row>
    <row r="2124" spans="6:6" x14ac:dyDescent="0.3">
      <c r="F2124" s="27">
        <v>21220</v>
      </c>
    </row>
    <row r="2125" spans="6:6" x14ac:dyDescent="0.3">
      <c r="F2125" s="27">
        <v>21230</v>
      </c>
    </row>
    <row r="2126" spans="6:6" x14ac:dyDescent="0.3">
      <c r="F2126" s="27">
        <v>21240</v>
      </c>
    </row>
    <row r="2127" spans="6:6" x14ac:dyDescent="0.3">
      <c r="F2127" s="27">
        <v>21250</v>
      </c>
    </row>
    <row r="2128" spans="6:6" x14ac:dyDescent="0.3">
      <c r="F2128" s="27">
        <v>21260</v>
      </c>
    </row>
    <row r="2129" spans="6:6" x14ac:dyDescent="0.3">
      <c r="F2129" s="27">
        <v>21270</v>
      </c>
    </row>
    <row r="2130" spans="6:6" x14ac:dyDescent="0.3">
      <c r="F2130" s="27">
        <v>21280</v>
      </c>
    </row>
    <row r="2131" spans="6:6" x14ac:dyDescent="0.3">
      <c r="F2131" s="27">
        <v>21290</v>
      </c>
    </row>
    <row r="2132" spans="6:6" x14ac:dyDescent="0.3">
      <c r="F2132" s="27">
        <v>21300</v>
      </c>
    </row>
    <row r="2133" spans="6:6" x14ac:dyDescent="0.3">
      <c r="F2133" s="27">
        <v>21310</v>
      </c>
    </row>
    <row r="2134" spans="6:6" x14ac:dyDescent="0.3">
      <c r="F2134" s="27">
        <v>21320</v>
      </c>
    </row>
    <row r="2135" spans="6:6" x14ac:dyDescent="0.3">
      <c r="F2135" s="27">
        <v>21330</v>
      </c>
    </row>
    <row r="2136" spans="6:6" x14ac:dyDescent="0.3">
      <c r="F2136" s="27">
        <v>21340</v>
      </c>
    </row>
    <row r="2137" spans="6:6" x14ac:dyDescent="0.3">
      <c r="F2137" s="27">
        <v>21350</v>
      </c>
    </row>
    <row r="2138" spans="6:6" x14ac:dyDescent="0.3">
      <c r="F2138" s="27">
        <v>21360</v>
      </c>
    </row>
    <row r="2139" spans="6:6" x14ac:dyDescent="0.3">
      <c r="F2139" s="27">
        <v>21370</v>
      </c>
    </row>
    <row r="2140" spans="6:6" x14ac:dyDescent="0.3">
      <c r="F2140" s="27">
        <v>21380</v>
      </c>
    </row>
    <row r="2141" spans="6:6" x14ac:dyDescent="0.3">
      <c r="F2141" s="27">
        <v>21390</v>
      </c>
    </row>
    <row r="2142" spans="6:6" x14ac:dyDescent="0.3">
      <c r="F2142" s="27">
        <v>21400</v>
      </c>
    </row>
    <row r="2143" spans="6:6" x14ac:dyDescent="0.3">
      <c r="F2143" s="27">
        <v>21410</v>
      </c>
    </row>
    <row r="2144" spans="6:6" x14ac:dyDescent="0.3">
      <c r="F2144" s="27">
        <v>21420</v>
      </c>
    </row>
    <row r="2145" spans="6:6" x14ac:dyDescent="0.3">
      <c r="F2145" s="27">
        <v>21430</v>
      </c>
    </row>
    <row r="2146" spans="6:6" x14ac:dyDescent="0.3">
      <c r="F2146" s="27">
        <v>21440</v>
      </c>
    </row>
    <row r="2147" spans="6:6" x14ac:dyDescent="0.3">
      <c r="F2147" s="27">
        <v>21450</v>
      </c>
    </row>
    <row r="2148" spans="6:6" x14ac:dyDescent="0.3">
      <c r="F2148" s="27">
        <v>21460</v>
      </c>
    </row>
    <row r="2149" spans="6:6" x14ac:dyDescent="0.3">
      <c r="F2149" s="27">
        <v>21470</v>
      </c>
    </row>
    <row r="2150" spans="6:6" x14ac:dyDescent="0.3">
      <c r="F2150" s="27">
        <v>21480</v>
      </c>
    </row>
    <row r="2151" spans="6:6" x14ac:dyDescent="0.3">
      <c r="F2151" s="27">
        <v>21490</v>
      </c>
    </row>
    <row r="2152" spans="6:6" x14ac:dyDescent="0.3">
      <c r="F2152" s="27">
        <v>21500</v>
      </c>
    </row>
    <row r="2153" spans="6:6" x14ac:dyDescent="0.3">
      <c r="F2153" s="27">
        <v>21510</v>
      </c>
    </row>
    <row r="2154" spans="6:6" x14ac:dyDescent="0.3">
      <c r="F2154" s="27">
        <v>21520</v>
      </c>
    </row>
    <row r="2155" spans="6:6" x14ac:dyDescent="0.3">
      <c r="F2155" s="27">
        <v>21530</v>
      </c>
    </row>
    <row r="2156" spans="6:6" x14ac:dyDescent="0.3">
      <c r="F2156" s="27">
        <v>21540</v>
      </c>
    </row>
    <row r="2157" spans="6:6" x14ac:dyDescent="0.3">
      <c r="F2157" s="27">
        <v>21550</v>
      </c>
    </row>
    <row r="2158" spans="6:6" x14ac:dyDescent="0.3">
      <c r="F2158" s="27">
        <v>21560</v>
      </c>
    </row>
    <row r="2159" spans="6:6" x14ac:dyDescent="0.3">
      <c r="F2159" s="27">
        <v>21570</v>
      </c>
    </row>
    <row r="2160" spans="6:6" x14ac:dyDescent="0.3">
      <c r="F2160" s="27">
        <v>21580</v>
      </c>
    </row>
    <row r="2161" spans="6:6" x14ac:dyDescent="0.3">
      <c r="F2161" s="27">
        <v>21590</v>
      </c>
    </row>
    <row r="2162" spans="6:6" x14ac:dyDescent="0.3">
      <c r="F2162" s="27">
        <v>21600</v>
      </c>
    </row>
    <row r="2163" spans="6:6" x14ac:dyDescent="0.3">
      <c r="F2163" s="27">
        <v>21610</v>
      </c>
    </row>
    <row r="2164" spans="6:6" x14ac:dyDescent="0.3">
      <c r="F2164" s="27">
        <v>21620</v>
      </c>
    </row>
    <row r="2165" spans="6:6" x14ac:dyDescent="0.3">
      <c r="F2165" s="27">
        <v>21630</v>
      </c>
    </row>
    <row r="2166" spans="6:6" x14ac:dyDescent="0.3">
      <c r="F2166" s="27">
        <v>21640</v>
      </c>
    </row>
    <row r="2167" spans="6:6" x14ac:dyDescent="0.3">
      <c r="F2167" s="27">
        <v>21650</v>
      </c>
    </row>
    <row r="2168" spans="6:6" x14ac:dyDescent="0.3">
      <c r="F2168" s="27">
        <v>21660</v>
      </c>
    </row>
    <row r="2169" spans="6:6" x14ac:dyDescent="0.3">
      <c r="F2169" s="27">
        <v>21670</v>
      </c>
    </row>
    <row r="2170" spans="6:6" x14ac:dyDescent="0.3">
      <c r="F2170" s="27">
        <v>21680</v>
      </c>
    </row>
    <row r="2171" spans="6:6" x14ac:dyDescent="0.3">
      <c r="F2171" s="27">
        <v>21690</v>
      </c>
    </row>
    <row r="2172" spans="6:6" x14ac:dyDescent="0.3">
      <c r="F2172" s="27">
        <v>21700</v>
      </c>
    </row>
    <row r="2173" spans="6:6" x14ac:dyDescent="0.3">
      <c r="F2173" s="27">
        <v>21710</v>
      </c>
    </row>
    <row r="2174" spans="6:6" x14ac:dyDescent="0.3">
      <c r="F2174" s="27">
        <v>21720</v>
      </c>
    </row>
    <row r="2175" spans="6:6" x14ac:dyDescent="0.3">
      <c r="F2175" s="27">
        <v>21730</v>
      </c>
    </row>
    <row r="2176" spans="6:6" x14ac:dyDescent="0.3">
      <c r="F2176" s="27">
        <v>21740</v>
      </c>
    </row>
    <row r="2177" spans="6:6" x14ac:dyDescent="0.3">
      <c r="F2177" s="27">
        <v>21750</v>
      </c>
    </row>
    <row r="2178" spans="6:6" x14ac:dyDescent="0.3">
      <c r="F2178" s="27">
        <v>21760</v>
      </c>
    </row>
    <row r="2179" spans="6:6" x14ac:dyDescent="0.3">
      <c r="F2179" s="27">
        <v>21770</v>
      </c>
    </row>
    <row r="2180" spans="6:6" x14ac:dyDescent="0.3">
      <c r="F2180" s="27">
        <v>21780</v>
      </c>
    </row>
    <row r="2181" spans="6:6" x14ac:dyDescent="0.3">
      <c r="F2181" s="27">
        <v>21790</v>
      </c>
    </row>
    <row r="2182" spans="6:6" x14ac:dyDescent="0.3">
      <c r="F2182" s="27">
        <v>21800</v>
      </c>
    </row>
    <row r="2183" spans="6:6" x14ac:dyDescent="0.3">
      <c r="F2183" s="27">
        <v>21810</v>
      </c>
    </row>
    <row r="2184" spans="6:6" x14ac:dyDescent="0.3">
      <c r="F2184" s="27">
        <v>21820</v>
      </c>
    </row>
    <row r="2185" spans="6:6" x14ac:dyDescent="0.3">
      <c r="F2185" s="27">
        <v>21830</v>
      </c>
    </row>
    <row r="2186" spans="6:6" x14ac:dyDescent="0.3">
      <c r="F2186" s="27">
        <v>21840</v>
      </c>
    </row>
    <row r="2187" spans="6:6" x14ac:dyDescent="0.3">
      <c r="F2187" s="27">
        <v>21850</v>
      </c>
    </row>
    <row r="2188" spans="6:6" x14ac:dyDescent="0.3">
      <c r="F2188" s="27">
        <v>21860</v>
      </c>
    </row>
    <row r="2189" spans="6:6" x14ac:dyDescent="0.3">
      <c r="F2189" s="27">
        <v>21870</v>
      </c>
    </row>
    <row r="2190" spans="6:6" x14ac:dyDescent="0.3">
      <c r="F2190" s="27">
        <v>21880</v>
      </c>
    </row>
    <row r="2191" spans="6:6" x14ac:dyDescent="0.3">
      <c r="F2191" s="27">
        <v>21890</v>
      </c>
    </row>
    <row r="2192" spans="6:6" x14ac:dyDescent="0.3">
      <c r="F2192" s="27">
        <v>21900</v>
      </c>
    </row>
    <row r="2193" spans="6:6" x14ac:dyDescent="0.3">
      <c r="F2193" s="27">
        <v>21910</v>
      </c>
    </row>
    <row r="2194" spans="6:6" x14ac:dyDescent="0.3">
      <c r="F2194" s="27">
        <v>21920</v>
      </c>
    </row>
    <row r="2195" spans="6:6" x14ac:dyDescent="0.3">
      <c r="F2195" s="27">
        <v>21930</v>
      </c>
    </row>
    <row r="2196" spans="6:6" x14ac:dyDescent="0.3">
      <c r="F2196" s="27">
        <v>21940</v>
      </c>
    </row>
    <row r="2197" spans="6:6" x14ac:dyDescent="0.3">
      <c r="F2197" s="27">
        <v>21950</v>
      </c>
    </row>
    <row r="2198" spans="6:6" x14ac:dyDescent="0.3">
      <c r="F2198" s="27">
        <v>21960</v>
      </c>
    </row>
    <row r="2199" spans="6:6" x14ac:dyDescent="0.3">
      <c r="F2199" s="27">
        <v>21970</v>
      </c>
    </row>
    <row r="2200" spans="6:6" x14ac:dyDescent="0.3">
      <c r="F2200" s="27">
        <v>21980</v>
      </c>
    </row>
    <row r="2201" spans="6:6" x14ac:dyDescent="0.3">
      <c r="F2201" s="27">
        <v>21990</v>
      </c>
    </row>
    <row r="2202" spans="6:6" x14ac:dyDescent="0.3">
      <c r="F2202" s="27">
        <v>22000</v>
      </c>
    </row>
    <row r="2203" spans="6:6" x14ac:dyDescent="0.3">
      <c r="F2203" s="27">
        <v>22010</v>
      </c>
    </row>
    <row r="2204" spans="6:6" x14ac:dyDescent="0.3">
      <c r="F2204" s="27">
        <v>22020</v>
      </c>
    </row>
    <row r="2205" spans="6:6" x14ac:dyDescent="0.3">
      <c r="F2205" s="27">
        <v>22030</v>
      </c>
    </row>
    <row r="2206" spans="6:6" x14ac:dyDescent="0.3">
      <c r="F2206" s="27">
        <v>22040</v>
      </c>
    </row>
    <row r="2207" spans="6:6" x14ac:dyDescent="0.3">
      <c r="F2207" s="27">
        <v>22050</v>
      </c>
    </row>
    <row r="2208" spans="6:6" x14ac:dyDescent="0.3">
      <c r="F2208" s="27">
        <v>22060</v>
      </c>
    </row>
    <row r="2209" spans="6:6" x14ac:dyDescent="0.3">
      <c r="F2209" s="27">
        <v>22070</v>
      </c>
    </row>
    <row r="2210" spans="6:6" x14ac:dyDescent="0.3">
      <c r="F2210" s="27">
        <v>22080</v>
      </c>
    </row>
    <row r="2211" spans="6:6" x14ac:dyDescent="0.3">
      <c r="F2211" s="27">
        <v>22090</v>
      </c>
    </row>
    <row r="2212" spans="6:6" x14ac:dyDescent="0.3">
      <c r="F2212" s="27">
        <v>22100</v>
      </c>
    </row>
    <row r="2213" spans="6:6" x14ac:dyDescent="0.3">
      <c r="F2213" s="27">
        <v>22110</v>
      </c>
    </row>
    <row r="2214" spans="6:6" x14ac:dyDescent="0.3">
      <c r="F2214" s="27">
        <v>22120</v>
      </c>
    </row>
    <row r="2215" spans="6:6" x14ac:dyDescent="0.3">
      <c r="F2215" s="27">
        <v>22130</v>
      </c>
    </row>
    <row r="2216" spans="6:6" x14ac:dyDescent="0.3">
      <c r="F2216" s="27">
        <v>22140</v>
      </c>
    </row>
    <row r="2217" spans="6:6" x14ac:dyDescent="0.3">
      <c r="F2217" s="27">
        <v>22150</v>
      </c>
    </row>
    <row r="2218" spans="6:6" x14ac:dyDescent="0.3">
      <c r="F2218" s="27">
        <v>22160</v>
      </c>
    </row>
    <row r="2219" spans="6:6" x14ac:dyDescent="0.3">
      <c r="F2219" s="27">
        <v>22170</v>
      </c>
    </row>
    <row r="2220" spans="6:6" x14ac:dyDescent="0.3">
      <c r="F2220" s="27">
        <v>22180</v>
      </c>
    </row>
    <row r="2221" spans="6:6" x14ac:dyDescent="0.3">
      <c r="F2221" s="27">
        <v>22190</v>
      </c>
    </row>
    <row r="2222" spans="6:6" x14ac:dyDescent="0.3">
      <c r="F2222" s="27">
        <v>22200</v>
      </c>
    </row>
    <row r="2223" spans="6:6" x14ac:dyDescent="0.3">
      <c r="F2223" s="27">
        <v>22210</v>
      </c>
    </row>
    <row r="2224" spans="6:6" x14ac:dyDescent="0.3">
      <c r="F2224" s="27">
        <v>22220</v>
      </c>
    </row>
    <row r="2225" spans="6:6" x14ac:dyDescent="0.3">
      <c r="F2225" s="27">
        <v>22230</v>
      </c>
    </row>
    <row r="2226" spans="6:6" x14ac:dyDescent="0.3">
      <c r="F2226" s="27">
        <v>22240</v>
      </c>
    </row>
    <row r="2227" spans="6:6" x14ac:dyDescent="0.3">
      <c r="F2227" s="27">
        <v>22250</v>
      </c>
    </row>
    <row r="2228" spans="6:6" x14ac:dyDescent="0.3">
      <c r="F2228" s="27">
        <v>22260</v>
      </c>
    </row>
    <row r="2229" spans="6:6" x14ac:dyDescent="0.3">
      <c r="F2229" s="27">
        <v>22270</v>
      </c>
    </row>
    <row r="2230" spans="6:6" x14ac:dyDescent="0.3">
      <c r="F2230" s="27">
        <v>22280</v>
      </c>
    </row>
    <row r="2231" spans="6:6" x14ac:dyDescent="0.3">
      <c r="F2231" s="27">
        <v>22290</v>
      </c>
    </row>
    <row r="2232" spans="6:6" x14ac:dyDescent="0.3">
      <c r="F2232" s="27">
        <v>22300</v>
      </c>
    </row>
    <row r="2233" spans="6:6" x14ac:dyDescent="0.3">
      <c r="F2233" s="27">
        <v>22310</v>
      </c>
    </row>
    <row r="2234" spans="6:6" x14ac:dyDescent="0.3">
      <c r="F2234" s="27">
        <v>22320</v>
      </c>
    </row>
    <row r="2235" spans="6:6" x14ac:dyDescent="0.3">
      <c r="F2235" s="27">
        <v>22330</v>
      </c>
    </row>
    <row r="2236" spans="6:6" x14ac:dyDescent="0.3">
      <c r="F2236" s="27">
        <v>22340</v>
      </c>
    </row>
    <row r="2237" spans="6:6" x14ac:dyDescent="0.3">
      <c r="F2237" s="27">
        <v>22350</v>
      </c>
    </row>
    <row r="2238" spans="6:6" x14ac:dyDescent="0.3">
      <c r="F2238" s="27">
        <v>22360</v>
      </c>
    </row>
    <row r="2239" spans="6:6" x14ac:dyDescent="0.3">
      <c r="F2239" s="27">
        <v>22370</v>
      </c>
    </row>
    <row r="2240" spans="6:6" x14ac:dyDescent="0.3">
      <c r="F2240" s="27">
        <v>22380</v>
      </c>
    </row>
    <row r="2241" spans="6:6" x14ac:dyDescent="0.3">
      <c r="F2241" s="27">
        <v>22390</v>
      </c>
    </row>
    <row r="2242" spans="6:6" x14ac:dyDescent="0.3">
      <c r="F2242" s="27">
        <v>22400</v>
      </c>
    </row>
    <row r="2243" spans="6:6" x14ac:dyDescent="0.3">
      <c r="F2243" s="27">
        <v>22410</v>
      </c>
    </row>
    <row r="2244" spans="6:6" x14ac:dyDescent="0.3">
      <c r="F2244" s="27">
        <v>22420</v>
      </c>
    </row>
    <row r="2245" spans="6:6" x14ac:dyDescent="0.3">
      <c r="F2245" s="27">
        <v>22430</v>
      </c>
    </row>
    <row r="2246" spans="6:6" x14ac:dyDescent="0.3">
      <c r="F2246" s="27">
        <v>22440</v>
      </c>
    </row>
    <row r="2247" spans="6:6" x14ac:dyDescent="0.3">
      <c r="F2247" s="27">
        <v>22450</v>
      </c>
    </row>
    <row r="2248" spans="6:6" x14ac:dyDescent="0.3">
      <c r="F2248" s="27">
        <v>22460</v>
      </c>
    </row>
    <row r="2249" spans="6:6" x14ac:dyDescent="0.3">
      <c r="F2249" s="27">
        <v>22470</v>
      </c>
    </row>
    <row r="2250" spans="6:6" x14ac:dyDescent="0.3">
      <c r="F2250" s="27">
        <v>22480</v>
      </c>
    </row>
    <row r="2251" spans="6:6" x14ac:dyDescent="0.3">
      <c r="F2251" s="27">
        <v>22490</v>
      </c>
    </row>
    <row r="2252" spans="6:6" x14ac:dyDescent="0.3">
      <c r="F2252" s="27">
        <v>22500</v>
      </c>
    </row>
    <row r="2253" spans="6:6" x14ac:dyDescent="0.3">
      <c r="F2253" s="27">
        <v>22510</v>
      </c>
    </row>
    <row r="2254" spans="6:6" x14ac:dyDescent="0.3">
      <c r="F2254" s="27">
        <v>22520</v>
      </c>
    </row>
    <row r="2255" spans="6:6" x14ac:dyDescent="0.3">
      <c r="F2255" s="27">
        <v>22530</v>
      </c>
    </row>
    <row r="2256" spans="6:6" x14ac:dyDescent="0.3">
      <c r="F2256" s="27">
        <v>22540</v>
      </c>
    </row>
    <row r="2257" spans="6:6" x14ac:dyDescent="0.3">
      <c r="F2257" s="27">
        <v>22550</v>
      </c>
    </row>
    <row r="2258" spans="6:6" x14ac:dyDescent="0.3">
      <c r="F2258" s="27">
        <v>22560</v>
      </c>
    </row>
    <row r="2259" spans="6:6" x14ac:dyDescent="0.3">
      <c r="F2259" s="27">
        <v>22570</v>
      </c>
    </row>
    <row r="2260" spans="6:6" x14ac:dyDescent="0.3">
      <c r="F2260" s="27">
        <v>22580</v>
      </c>
    </row>
    <row r="2261" spans="6:6" x14ac:dyDescent="0.3">
      <c r="F2261" s="27">
        <v>22590</v>
      </c>
    </row>
    <row r="2262" spans="6:6" x14ac:dyDescent="0.3">
      <c r="F2262" s="27">
        <v>22600</v>
      </c>
    </row>
    <row r="2263" spans="6:6" x14ac:dyDescent="0.3">
      <c r="F2263" s="27">
        <v>22610</v>
      </c>
    </row>
    <row r="2264" spans="6:6" x14ac:dyDescent="0.3">
      <c r="F2264" s="27">
        <v>22620</v>
      </c>
    </row>
    <row r="2265" spans="6:6" x14ac:dyDescent="0.3">
      <c r="F2265" s="27">
        <v>22630</v>
      </c>
    </row>
    <row r="2266" spans="6:6" x14ac:dyDescent="0.3">
      <c r="F2266" s="27">
        <v>22640</v>
      </c>
    </row>
    <row r="2267" spans="6:6" x14ac:dyDescent="0.3">
      <c r="F2267" s="27">
        <v>22650</v>
      </c>
    </row>
    <row r="2268" spans="6:6" x14ac:dyDescent="0.3">
      <c r="F2268" s="27">
        <v>22660</v>
      </c>
    </row>
    <row r="2269" spans="6:6" x14ac:dyDescent="0.3">
      <c r="F2269" s="27">
        <v>22670</v>
      </c>
    </row>
    <row r="2270" spans="6:6" x14ac:dyDescent="0.3">
      <c r="F2270" s="27">
        <v>22680</v>
      </c>
    </row>
    <row r="2271" spans="6:6" x14ac:dyDescent="0.3">
      <c r="F2271" s="27">
        <v>22690</v>
      </c>
    </row>
    <row r="2272" spans="6:6" x14ac:dyDescent="0.3">
      <c r="F2272" s="27">
        <v>22700</v>
      </c>
    </row>
    <row r="2273" spans="6:6" x14ac:dyDescent="0.3">
      <c r="F2273" s="27">
        <v>22710</v>
      </c>
    </row>
    <row r="2274" spans="6:6" x14ac:dyDescent="0.3">
      <c r="F2274" s="27">
        <v>22720</v>
      </c>
    </row>
    <row r="2275" spans="6:6" x14ac:dyDescent="0.3">
      <c r="F2275" s="27">
        <v>22730</v>
      </c>
    </row>
    <row r="2276" spans="6:6" x14ac:dyDescent="0.3">
      <c r="F2276" s="27">
        <v>22740</v>
      </c>
    </row>
    <row r="2277" spans="6:6" x14ac:dyDescent="0.3">
      <c r="F2277" s="27">
        <v>22750</v>
      </c>
    </row>
    <row r="2278" spans="6:6" x14ac:dyDescent="0.3">
      <c r="F2278" s="27">
        <v>22760</v>
      </c>
    </row>
    <row r="2279" spans="6:6" x14ac:dyDescent="0.3">
      <c r="F2279" s="27">
        <v>22770</v>
      </c>
    </row>
    <row r="2280" spans="6:6" x14ac:dyDescent="0.3">
      <c r="F2280" s="27">
        <v>22780</v>
      </c>
    </row>
    <row r="2281" spans="6:6" x14ac:dyDescent="0.3">
      <c r="F2281" s="27">
        <v>22790</v>
      </c>
    </row>
    <row r="2282" spans="6:6" x14ac:dyDescent="0.3">
      <c r="F2282" s="27">
        <v>22800</v>
      </c>
    </row>
    <row r="2283" spans="6:6" x14ac:dyDescent="0.3">
      <c r="F2283" s="27">
        <v>22810</v>
      </c>
    </row>
    <row r="2284" spans="6:6" x14ac:dyDescent="0.3">
      <c r="F2284" s="27">
        <v>22820</v>
      </c>
    </row>
    <row r="2285" spans="6:6" x14ac:dyDescent="0.3">
      <c r="F2285" s="27">
        <v>22830</v>
      </c>
    </row>
    <row r="2286" spans="6:6" x14ac:dyDescent="0.3">
      <c r="F2286" s="27">
        <v>22840</v>
      </c>
    </row>
    <row r="2287" spans="6:6" x14ac:dyDescent="0.3">
      <c r="F2287" s="27">
        <v>22850</v>
      </c>
    </row>
    <row r="2288" spans="6:6" x14ac:dyDescent="0.3">
      <c r="F2288" s="27">
        <v>22860</v>
      </c>
    </row>
    <row r="2289" spans="6:6" x14ac:dyDescent="0.3">
      <c r="F2289" s="27">
        <v>22870</v>
      </c>
    </row>
    <row r="2290" spans="6:6" x14ac:dyDescent="0.3">
      <c r="F2290" s="27">
        <v>22880</v>
      </c>
    </row>
    <row r="2291" spans="6:6" x14ac:dyDescent="0.3">
      <c r="F2291" s="27">
        <v>22890</v>
      </c>
    </row>
    <row r="2292" spans="6:6" x14ac:dyDescent="0.3">
      <c r="F2292" s="27">
        <v>22900</v>
      </c>
    </row>
    <row r="2293" spans="6:6" x14ac:dyDescent="0.3">
      <c r="F2293" s="27">
        <v>22910</v>
      </c>
    </row>
    <row r="2294" spans="6:6" x14ac:dyDescent="0.3">
      <c r="F2294" s="27">
        <v>22920</v>
      </c>
    </row>
    <row r="2295" spans="6:6" x14ac:dyDescent="0.3">
      <c r="F2295" s="27">
        <v>22930</v>
      </c>
    </row>
    <row r="2296" spans="6:6" x14ac:dyDescent="0.3">
      <c r="F2296" s="27">
        <v>22940</v>
      </c>
    </row>
    <row r="2297" spans="6:6" x14ac:dyDescent="0.3">
      <c r="F2297" s="27">
        <v>22950</v>
      </c>
    </row>
    <row r="2298" spans="6:6" x14ac:dyDescent="0.3">
      <c r="F2298" s="27">
        <v>22960</v>
      </c>
    </row>
    <row r="2299" spans="6:6" x14ac:dyDescent="0.3">
      <c r="F2299" s="27">
        <v>22970</v>
      </c>
    </row>
    <row r="2300" spans="6:6" x14ac:dyDescent="0.3">
      <c r="F2300" s="27">
        <v>22980</v>
      </c>
    </row>
    <row r="2301" spans="6:6" x14ac:dyDescent="0.3">
      <c r="F2301" s="27">
        <v>22990</v>
      </c>
    </row>
    <row r="2302" spans="6:6" x14ac:dyDescent="0.3">
      <c r="F2302" s="27">
        <v>23000</v>
      </c>
    </row>
    <row r="2303" spans="6:6" x14ac:dyDescent="0.3">
      <c r="F2303" s="27">
        <v>23010</v>
      </c>
    </row>
    <row r="2304" spans="6:6" x14ac:dyDescent="0.3">
      <c r="F2304" s="27">
        <v>23020</v>
      </c>
    </row>
    <row r="2305" spans="6:6" x14ac:dyDescent="0.3">
      <c r="F2305" s="27">
        <v>23030</v>
      </c>
    </row>
    <row r="2306" spans="6:6" x14ac:dyDescent="0.3">
      <c r="F2306" s="27">
        <v>23040</v>
      </c>
    </row>
    <row r="2307" spans="6:6" x14ac:dyDescent="0.3">
      <c r="F2307" s="27">
        <v>23050</v>
      </c>
    </row>
    <row r="2308" spans="6:6" x14ac:dyDescent="0.3">
      <c r="F2308" s="27">
        <v>23060</v>
      </c>
    </row>
    <row r="2309" spans="6:6" x14ac:dyDescent="0.3">
      <c r="F2309" s="27">
        <v>23070</v>
      </c>
    </row>
    <row r="2310" spans="6:6" x14ac:dyDescent="0.3">
      <c r="F2310" s="27">
        <v>23080</v>
      </c>
    </row>
    <row r="2311" spans="6:6" x14ac:dyDescent="0.3">
      <c r="F2311" s="27">
        <v>23090</v>
      </c>
    </row>
    <row r="2312" spans="6:6" x14ac:dyDescent="0.3">
      <c r="F2312" s="27">
        <v>23100</v>
      </c>
    </row>
    <row r="2313" spans="6:6" x14ac:dyDescent="0.3">
      <c r="F2313" s="27">
        <v>23110</v>
      </c>
    </row>
    <row r="2314" spans="6:6" x14ac:dyDescent="0.3">
      <c r="F2314" s="27">
        <v>23120</v>
      </c>
    </row>
    <row r="2315" spans="6:6" x14ac:dyDescent="0.3">
      <c r="F2315" s="27">
        <v>23130</v>
      </c>
    </row>
    <row r="2316" spans="6:6" x14ac:dyDescent="0.3">
      <c r="F2316" s="27">
        <v>23140</v>
      </c>
    </row>
    <row r="2317" spans="6:6" x14ac:dyDescent="0.3">
      <c r="F2317" s="27">
        <v>23150</v>
      </c>
    </row>
    <row r="2318" spans="6:6" x14ac:dyDescent="0.3">
      <c r="F2318" s="27">
        <v>23160</v>
      </c>
    </row>
    <row r="2319" spans="6:6" x14ac:dyDescent="0.3">
      <c r="F2319" s="27">
        <v>23170</v>
      </c>
    </row>
    <row r="2320" spans="6:6" x14ac:dyDescent="0.3">
      <c r="F2320" s="27">
        <v>23180</v>
      </c>
    </row>
    <row r="2321" spans="6:6" x14ac:dyDescent="0.3">
      <c r="F2321" s="27">
        <v>23190</v>
      </c>
    </row>
    <row r="2322" spans="6:6" x14ac:dyDescent="0.3">
      <c r="F2322" s="27">
        <v>23200</v>
      </c>
    </row>
    <row r="2323" spans="6:6" x14ac:dyDescent="0.3">
      <c r="F2323" s="27">
        <v>23210</v>
      </c>
    </row>
    <row r="2324" spans="6:6" x14ac:dyDescent="0.3">
      <c r="F2324" s="27">
        <v>23220</v>
      </c>
    </row>
    <row r="2325" spans="6:6" x14ac:dyDescent="0.3">
      <c r="F2325" s="27">
        <v>23230</v>
      </c>
    </row>
    <row r="2326" spans="6:6" x14ac:dyDescent="0.3">
      <c r="F2326" s="27">
        <v>23240</v>
      </c>
    </row>
    <row r="2327" spans="6:6" x14ac:dyDescent="0.3">
      <c r="F2327" s="27">
        <v>23250</v>
      </c>
    </row>
    <row r="2328" spans="6:6" x14ac:dyDescent="0.3">
      <c r="F2328" s="27">
        <v>23260</v>
      </c>
    </row>
    <row r="2329" spans="6:6" x14ac:dyDescent="0.3">
      <c r="F2329" s="27">
        <v>23270</v>
      </c>
    </row>
    <row r="2330" spans="6:6" x14ac:dyDescent="0.3">
      <c r="F2330" s="27">
        <v>23280</v>
      </c>
    </row>
    <row r="2331" spans="6:6" x14ac:dyDescent="0.3">
      <c r="F2331" s="27">
        <v>23290</v>
      </c>
    </row>
    <row r="2332" spans="6:6" x14ac:dyDescent="0.3">
      <c r="F2332" s="27">
        <v>23300</v>
      </c>
    </row>
    <row r="2333" spans="6:6" x14ac:dyDescent="0.3">
      <c r="F2333" s="27">
        <v>23310</v>
      </c>
    </row>
    <row r="2334" spans="6:6" x14ac:dyDescent="0.3">
      <c r="F2334" s="27">
        <v>23320</v>
      </c>
    </row>
    <row r="2335" spans="6:6" x14ac:dyDescent="0.3">
      <c r="F2335" s="27">
        <v>23330</v>
      </c>
    </row>
    <row r="2336" spans="6:6" x14ac:dyDescent="0.3">
      <c r="F2336" s="27">
        <v>23340</v>
      </c>
    </row>
    <row r="2337" spans="6:6" x14ac:dyDescent="0.3">
      <c r="F2337" s="27">
        <v>23350</v>
      </c>
    </row>
    <row r="2338" spans="6:6" x14ac:dyDescent="0.3">
      <c r="F2338" s="27">
        <v>23360</v>
      </c>
    </row>
    <row r="2339" spans="6:6" x14ac:dyDescent="0.3">
      <c r="F2339" s="27">
        <v>23370</v>
      </c>
    </row>
    <row r="2340" spans="6:6" x14ac:dyDescent="0.3">
      <c r="F2340" s="27">
        <v>23380</v>
      </c>
    </row>
    <row r="2341" spans="6:6" x14ac:dyDescent="0.3">
      <c r="F2341" s="27">
        <v>23390</v>
      </c>
    </row>
    <row r="2342" spans="6:6" x14ac:dyDescent="0.3">
      <c r="F2342" s="27">
        <v>23400</v>
      </c>
    </row>
    <row r="2343" spans="6:6" x14ac:dyDescent="0.3">
      <c r="F2343" s="27">
        <v>23410</v>
      </c>
    </row>
    <row r="2344" spans="6:6" x14ac:dyDescent="0.3">
      <c r="F2344" s="27">
        <v>23420</v>
      </c>
    </row>
    <row r="2345" spans="6:6" x14ac:dyDescent="0.3">
      <c r="F2345" s="27">
        <v>23430</v>
      </c>
    </row>
    <row r="2346" spans="6:6" x14ac:dyDescent="0.3">
      <c r="F2346" s="27">
        <v>23440</v>
      </c>
    </row>
    <row r="2347" spans="6:6" x14ac:dyDescent="0.3">
      <c r="F2347" s="27">
        <v>23450</v>
      </c>
    </row>
    <row r="2348" spans="6:6" x14ac:dyDescent="0.3">
      <c r="F2348" s="27">
        <v>23460</v>
      </c>
    </row>
    <row r="2349" spans="6:6" x14ac:dyDescent="0.3">
      <c r="F2349" s="27">
        <v>23470</v>
      </c>
    </row>
    <row r="2350" spans="6:6" x14ac:dyDescent="0.3">
      <c r="F2350" s="27">
        <v>23480</v>
      </c>
    </row>
    <row r="2351" spans="6:6" x14ac:dyDescent="0.3">
      <c r="F2351" s="27">
        <v>23490</v>
      </c>
    </row>
    <row r="2352" spans="6:6" x14ac:dyDescent="0.3">
      <c r="F2352" s="27">
        <v>23500</v>
      </c>
    </row>
    <row r="2353" spans="6:6" x14ac:dyDescent="0.3">
      <c r="F2353" s="27">
        <v>23510</v>
      </c>
    </row>
    <row r="2354" spans="6:6" x14ac:dyDescent="0.3">
      <c r="F2354" s="27">
        <v>23520</v>
      </c>
    </row>
    <row r="2355" spans="6:6" x14ac:dyDescent="0.3">
      <c r="F2355" s="27">
        <v>23530</v>
      </c>
    </row>
    <row r="2356" spans="6:6" x14ac:dyDescent="0.3">
      <c r="F2356" s="27">
        <v>23540</v>
      </c>
    </row>
    <row r="2357" spans="6:6" x14ac:dyDescent="0.3">
      <c r="F2357" s="27">
        <v>23550</v>
      </c>
    </row>
    <row r="2358" spans="6:6" x14ac:dyDescent="0.3">
      <c r="F2358" s="27">
        <v>23560</v>
      </c>
    </row>
    <row r="2359" spans="6:6" x14ac:dyDescent="0.3">
      <c r="F2359" s="27">
        <v>23570</v>
      </c>
    </row>
    <row r="2360" spans="6:6" x14ac:dyDescent="0.3">
      <c r="F2360" s="27">
        <v>23580</v>
      </c>
    </row>
    <row r="2361" spans="6:6" x14ac:dyDescent="0.3">
      <c r="F2361" s="27">
        <v>23590</v>
      </c>
    </row>
    <row r="2362" spans="6:6" x14ac:dyDescent="0.3">
      <c r="F2362" s="27">
        <v>23600</v>
      </c>
    </row>
    <row r="2363" spans="6:6" x14ac:dyDescent="0.3">
      <c r="F2363" s="27">
        <v>23610</v>
      </c>
    </row>
    <row r="2364" spans="6:6" x14ac:dyDescent="0.3">
      <c r="F2364" s="27">
        <v>23620</v>
      </c>
    </row>
    <row r="2365" spans="6:6" x14ac:dyDescent="0.3">
      <c r="F2365" s="27">
        <v>23630</v>
      </c>
    </row>
    <row r="2366" spans="6:6" x14ac:dyDescent="0.3">
      <c r="F2366" s="27">
        <v>23640</v>
      </c>
    </row>
    <row r="2367" spans="6:6" x14ac:dyDescent="0.3">
      <c r="F2367" s="27">
        <v>23650</v>
      </c>
    </row>
    <row r="2368" spans="6:6" x14ac:dyDescent="0.3">
      <c r="F2368" s="27">
        <v>23660</v>
      </c>
    </row>
    <row r="2369" spans="6:6" x14ac:dyDescent="0.3">
      <c r="F2369" s="27">
        <v>23670</v>
      </c>
    </row>
    <row r="2370" spans="6:6" x14ac:dyDescent="0.3">
      <c r="F2370" s="27">
        <v>23680</v>
      </c>
    </row>
    <row r="2371" spans="6:6" x14ac:dyDescent="0.3">
      <c r="F2371" s="27">
        <v>23690</v>
      </c>
    </row>
    <row r="2372" spans="6:6" x14ac:dyDescent="0.3">
      <c r="F2372" s="27">
        <v>23700</v>
      </c>
    </row>
    <row r="2373" spans="6:6" x14ac:dyDescent="0.3">
      <c r="F2373" s="27">
        <v>23710</v>
      </c>
    </row>
    <row r="2374" spans="6:6" x14ac:dyDescent="0.3">
      <c r="F2374" s="27">
        <v>23720</v>
      </c>
    </row>
    <row r="2375" spans="6:6" x14ac:dyDescent="0.3">
      <c r="F2375" s="27">
        <v>23730</v>
      </c>
    </row>
    <row r="2376" spans="6:6" x14ac:dyDescent="0.3">
      <c r="F2376" s="27">
        <v>23740</v>
      </c>
    </row>
    <row r="2377" spans="6:6" x14ac:dyDescent="0.3">
      <c r="F2377" s="27">
        <v>23750</v>
      </c>
    </row>
    <row r="2378" spans="6:6" x14ac:dyDescent="0.3">
      <c r="F2378" s="27">
        <v>23760</v>
      </c>
    </row>
    <row r="2379" spans="6:6" x14ac:dyDescent="0.3">
      <c r="F2379" s="27">
        <v>23770</v>
      </c>
    </row>
    <row r="2380" spans="6:6" x14ac:dyDescent="0.3">
      <c r="F2380" s="27">
        <v>23780</v>
      </c>
    </row>
    <row r="2381" spans="6:6" x14ac:dyDescent="0.3">
      <c r="F2381" s="27">
        <v>23790</v>
      </c>
    </row>
    <row r="2382" spans="6:6" x14ac:dyDescent="0.3">
      <c r="F2382" s="27">
        <v>23800</v>
      </c>
    </row>
    <row r="2383" spans="6:6" x14ac:dyDescent="0.3">
      <c r="F2383" s="27">
        <v>23810</v>
      </c>
    </row>
    <row r="2384" spans="6:6" x14ac:dyDescent="0.3">
      <c r="F2384" s="27">
        <v>23820</v>
      </c>
    </row>
    <row r="2385" spans="6:6" x14ac:dyDescent="0.3">
      <c r="F2385" s="27">
        <v>23830</v>
      </c>
    </row>
    <row r="2386" spans="6:6" x14ac:dyDescent="0.3">
      <c r="F2386" s="27">
        <v>23840</v>
      </c>
    </row>
    <row r="2387" spans="6:6" x14ac:dyDescent="0.3">
      <c r="F2387" s="27">
        <v>23850</v>
      </c>
    </row>
    <row r="2388" spans="6:6" x14ac:dyDescent="0.3">
      <c r="F2388" s="27">
        <v>23860</v>
      </c>
    </row>
    <row r="2389" spans="6:6" x14ac:dyDescent="0.3">
      <c r="F2389" s="27">
        <v>23870</v>
      </c>
    </row>
    <row r="2390" spans="6:6" x14ac:dyDescent="0.3">
      <c r="F2390" s="27">
        <v>23880</v>
      </c>
    </row>
    <row r="2391" spans="6:6" x14ac:dyDescent="0.3">
      <c r="F2391" s="27">
        <v>23890</v>
      </c>
    </row>
    <row r="2392" spans="6:6" x14ac:dyDescent="0.3">
      <c r="F2392" s="27">
        <v>23900</v>
      </c>
    </row>
    <row r="2393" spans="6:6" x14ac:dyDescent="0.3">
      <c r="F2393" s="27">
        <v>23910</v>
      </c>
    </row>
    <row r="2394" spans="6:6" x14ac:dyDescent="0.3">
      <c r="F2394" s="27">
        <v>23920</v>
      </c>
    </row>
    <row r="2395" spans="6:6" x14ac:dyDescent="0.3">
      <c r="F2395" s="27">
        <v>23930</v>
      </c>
    </row>
    <row r="2396" spans="6:6" x14ac:dyDescent="0.3">
      <c r="F2396" s="27">
        <v>23940</v>
      </c>
    </row>
    <row r="2397" spans="6:6" x14ac:dyDescent="0.3">
      <c r="F2397" s="27">
        <v>23950</v>
      </c>
    </row>
    <row r="2398" spans="6:6" x14ac:dyDescent="0.3">
      <c r="F2398" s="27">
        <v>23960</v>
      </c>
    </row>
    <row r="2399" spans="6:6" x14ac:dyDescent="0.3">
      <c r="F2399" s="27">
        <v>23970</v>
      </c>
    </row>
    <row r="2400" spans="6:6" x14ac:dyDescent="0.3">
      <c r="F2400" s="27">
        <v>23980</v>
      </c>
    </row>
    <row r="2401" spans="6:6" x14ac:dyDescent="0.3">
      <c r="F2401" s="27">
        <v>23990</v>
      </c>
    </row>
    <row r="2402" spans="6:6" x14ac:dyDescent="0.3">
      <c r="F2402" s="27">
        <v>24000</v>
      </c>
    </row>
    <row r="2403" spans="6:6" x14ac:dyDescent="0.3">
      <c r="F2403" s="27">
        <v>24010</v>
      </c>
    </row>
    <row r="2404" spans="6:6" x14ac:dyDescent="0.3">
      <c r="F2404" s="27">
        <v>24020</v>
      </c>
    </row>
    <row r="2405" spans="6:6" x14ac:dyDescent="0.3">
      <c r="F2405" s="27">
        <v>24030</v>
      </c>
    </row>
    <row r="2406" spans="6:6" x14ac:dyDescent="0.3">
      <c r="F2406" s="27">
        <v>24040</v>
      </c>
    </row>
    <row r="2407" spans="6:6" x14ac:dyDescent="0.3">
      <c r="F2407" s="27">
        <v>24050</v>
      </c>
    </row>
    <row r="2408" spans="6:6" x14ac:dyDescent="0.3">
      <c r="F2408" s="27">
        <v>24060</v>
      </c>
    </row>
    <row r="2409" spans="6:6" x14ac:dyDescent="0.3">
      <c r="F2409" s="27">
        <v>24070</v>
      </c>
    </row>
    <row r="2410" spans="6:6" x14ac:dyDescent="0.3">
      <c r="F2410" s="27">
        <v>24080</v>
      </c>
    </row>
    <row r="2411" spans="6:6" x14ac:dyDescent="0.3">
      <c r="F2411" s="27">
        <v>24090</v>
      </c>
    </row>
    <row r="2412" spans="6:6" x14ac:dyDescent="0.3">
      <c r="F2412" s="27">
        <v>24100</v>
      </c>
    </row>
    <row r="2413" spans="6:6" x14ac:dyDescent="0.3">
      <c r="F2413" s="27">
        <v>24110</v>
      </c>
    </row>
    <row r="2414" spans="6:6" x14ac:dyDescent="0.3">
      <c r="F2414" s="27">
        <v>24120</v>
      </c>
    </row>
    <row r="2415" spans="6:6" x14ac:dyDescent="0.3">
      <c r="F2415" s="27">
        <v>24130</v>
      </c>
    </row>
    <row r="2416" spans="6:6" x14ac:dyDescent="0.3">
      <c r="F2416" s="27">
        <v>24140</v>
      </c>
    </row>
    <row r="2417" spans="6:6" x14ac:dyDescent="0.3">
      <c r="F2417" s="27">
        <v>24150</v>
      </c>
    </row>
    <row r="2418" spans="6:6" x14ac:dyDescent="0.3">
      <c r="F2418" s="27">
        <v>24160</v>
      </c>
    </row>
    <row r="2419" spans="6:6" x14ac:dyDescent="0.3">
      <c r="F2419" s="27">
        <v>24170</v>
      </c>
    </row>
    <row r="2420" spans="6:6" x14ac:dyDescent="0.3">
      <c r="F2420" s="27">
        <v>24180</v>
      </c>
    </row>
    <row r="2421" spans="6:6" x14ac:dyDescent="0.3">
      <c r="F2421" s="27">
        <v>24190</v>
      </c>
    </row>
    <row r="2422" spans="6:6" x14ac:dyDescent="0.3">
      <c r="F2422" s="27">
        <v>24200</v>
      </c>
    </row>
    <row r="2423" spans="6:6" x14ac:dyDescent="0.3">
      <c r="F2423" s="27">
        <v>24210</v>
      </c>
    </row>
    <row r="2424" spans="6:6" x14ac:dyDescent="0.3">
      <c r="F2424" s="27">
        <v>24220</v>
      </c>
    </row>
    <row r="2425" spans="6:6" x14ac:dyDescent="0.3">
      <c r="F2425" s="27">
        <v>24230</v>
      </c>
    </row>
    <row r="2426" spans="6:6" x14ac:dyDescent="0.3">
      <c r="F2426" s="27">
        <v>24240</v>
      </c>
    </row>
    <row r="2427" spans="6:6" x14ac:dyDescent="0.3">
      <c r="F2427" s="27">
        <v>24250</v>
      </c>
    </row>
    <row r="2428" spans="6:6" x14ac:dyDescent="0.3">
      <c r="F2428" s="27">
        <v>24260</v>
      </c>
    </row>
    <row r="2429" spans="6:6" x14ac:dyDescent="0.3">
      <c r="F2429" s="27">
        <v>24270</v>
      </c>
    </row>
    <row r="2430" spans="6:6" x14ac:dyDescent="0.3">
      <c r="F2430" s="27">
        <v>24280</v>
      </c>
    </row>
    <row r="2431" spans="6:6" x14ac:dyDescent="0.3">
      <c r="F2431" s="27">
        <v>24290</v>
      </c>
    </row>
    <row r="2432" spans="6:6" x14ac:dyDescent="0.3">
      <c r="F2432" s="27">
        <v>24300</v>
      </c>
    </row>
    <row r="2433" spans="6:6" x14ac:dyDescent="0.3">
      <c r="F2433" s="27">
        <v>24310</v>
      </c>
    </row>
    <row r="2434" spans="6:6" x14ac:dyDescent="0.3">
      <c r="F2434" s="27">
        <v>24320</v>
      </c>
    </row>
    <row r="2435" spans="6:6" x14ac:dyDescent="0.3">
      <c r="F2435" s="27">
        <v>24330</v>
      </c>
    </row>
    <row r="2436" spans="6:6" x14ac:dyDescent="0.3">
      <c r="F2436" s="27">
        <v>24340</v>
      </c>
    </row>
    <row r="2437" spans="6:6" x14ac:dyDescent="0.3">
      <c r="F2437" s="27">
        <v>24350</v>
      </c>
    </row>
    <row r="2438" spans="6:6" x14ac:dyDescent="0.3">
      <c r="F2438" s="27">
        <v>24360</v>
      </c>
    </row>
    <row r="2439" spans="6:6" x14ac:dyDescent="0.3">
      <c r="F2439" s="27">
        <v>24370</v>
      </c>
    </row>
    <row r="2440" spans="6:6" x14ac:dyDescent="0.3">
      <c r="F2440" s="27">
        <v>24380</v>
      </c>
    </row>
    <row r="2441" spans="6:6" x14ac:dyDescent="0.3">
      <c r="F2441" s="27">
        <v>24390</v>
      </c>
    </row>
    <row r="2442" spans="6:6" x14ac:dyDescent="0.3">
      <c r="F2442" s="27">
        <v>24400</v>
      </c>
    </row>
    <row r="2443" spans="6:6" x14ac:dyDescent="0.3">
      <c r="F2443" s="27">
        <v>24410</v>
      </c>
    </row>
    <row r="2444" spans="6:6" x14ac:dyDescent="0.3">
      <c r="F2444" s="27">
        <v>24420</v>
      </c>
    </row>
    <row r="2445" spans="6:6" x14ac:dyDescent="0.3">
      <c r="F2445" s="27">
        <v>24430</v>
      </c>
    </row>
    <row r="2446" spans="6:6" x14ac:dyDescent="0.3">
      <c r="F2446" s="27">
        <v>24440</v>
      </c>
    </row>
    <row r="2447" spans="6:6" x14ac:dyDescent="0.3">
      <c r="F2447" s="27">
        <v>24450</v>
      </c>
    </row>
    <row r="2448" spans="6:6" x14ac:dyDescent="0.3">
      <c r="F2448" s="27">
        <v>24460</v>
      </c>
    </row>
    <row r="2449" spans="6:6" x14ac:dyDescent="0.3">
      <c r="F2449" s="27">
        <v>24470</v>
      </c>
    </row>
    <row r="2450" spans="6:6" x14ac:dyDescent="0.3">
      <c r="F2450" s="27">
        <v>24480</v>
      </c>
    </row>
    <row r="2451" spans="6:6" x14ac:dyDescent="0.3">
      <c r="F2451" s="27">
        <v>24490</v>
      </c>
    </row>
    <row r="2452" spans="6:6" x14ac:dyDescent="0.3">
      <c r="F2452" s="27">
        <v>24500</v>
      </c>
    </row>
    <row r="2453" spans="6:6" x14ac:dyDescent="0.3">
      <c r="F2453" s="27">
        <v>24510</v>
      </c>
    </row>
    <row r="2454" spans="6:6" x14ac:dyDescent="0.3">
      <c r="F2454" s="27">
        <v>24520</v>
      </c>
    </row>
    <row r="2455" spans="6:6" x14ac:dyDescent="0.3">
      <c r="F2455" s="27">
        <v>24530</v>
      </c>
    </row>
    <row r="2456" spans="6:6" x14ac:dyDescent="0.3">
      <c r="F2456" s="27">
        <v>24540</v>
      </c>
    </row>
    <row r="2457" spans="6:6" x14ac:dyDescent="0.3">
      <c r="F2457" s="27">
        <v>24550</v>
      </c>
    </row>
    <row r="2458" spans="6:6" x14ac:dyDescent="0.3">
      <c r="F2458" s="27">
        <v>24560</v>
      </c>
    </row>
    <row r="2459" spans="6:6" x14ac:dyDescent="0.3">
      <c r="F2459" s="27">
        <v>24570</v>
      </c>
    </row>
    <row r="2460" spans="6:6" x14ac:dyDescent="0.3">
      <c r="F2460" s="27">
        <v>24580</v>
      </c>
    </row>
    <row r="2461" spans="6:6" x14ac:dyDescent="0.3">
      <c r="F2461" s="27">
        <v>24590</v>
      </c>
    </row>
    <row r="2462" spans="6:6" x14ac:dyDescent="0.3">
      <c r="F2462" s="27">
        <v>24600</v>
      </c>
    </row>
    <row r="2463" spans="6:6" x14ac:dyDescent="0.3">
      <c r="F2463" s="27">
        <v>24610</v>
      </c>
    </row>
    <row r="2464" spans="6:6" x14ac:dyDescent="0.3">
      <c r="F2464" s="27">
        <v>24620</v>
      </c>
    </row>
    <row r="2465" spans="6:6" x14ac:dyDescent="0.3">
      <c r="F2465" s="27">
        <v>24630</v>
      </c>
    </row>
    <row r="2466" spans="6:6" x14ac:dyDescent="0.3">
      <c r="F2466" s="27">
        <v>24640</v>
      </c>
    </row>
    <row r="2467" spans="6:6" x14ac:dyDescent="0.3">
      <c r="F2467" s="27">
        <v>24650</v>
      </c>
    </row>
    <row r="2468" spans="6:6" x14ac:dyDescent="0.3">
      <c r="F2468" s="27">
        <v>24660</v>
      </c>
    </row>
    <row r="2469" spans="6:6" x14ac:dyDescent="0.3">
      <c r="F2469" s="27">
        <v>24670</v>
      </c>
    </row>
    <row r="2470" spans="6:6" x14ac:dyDescent="0.3">
      <c r="F2470" s="27">
        <v>24680</v>
      </c>
    </row>
    <row r="2471" spans="6:6" x14ac:dyDescent="0.3">
      <c r="F2471" s="27">
        <v>24690</v>
      </c>
    </row>
    <row r="2472" spans="6:6" x14ac:dyDescent="0.3">
      <c r="F2472" s="27">
        <v>24700</v>
      </c>
    </row>
    <row r="2473" spans="6:6" x14ac:dyDescent="0.3">
      <c r="F2473" s="27">
        <v>24710</v>
      </c>
    </row>
    <row r="2474" spans="6:6" x14ac:dyDescent="0.3">
      <c r="F2474" s="27">
        <v>24720</v>
      </c>
    </row>
    <row r="2475" spans="6:6" x14ac:dyDescent="0.3">
      <c r="F2475" s="27">
        <v>24730</v>
      </c>
    </row>
    <row r="2476" spans="6:6" x14ac:dyDescent="0.3">
      <c r="F2476" s="27">
        <v>24740</v>
      </c>
    </row>
    <row r="2477" spans="6:6" x14ac:dyDescent="0.3">
      <c r="F2477" s="27">
        <v>24750</v>
      </c>
    </row>
    <row r="2478" spans="6:6" x14ac:dyDescent="0.3">
      <c r="F2478" s="27">
        <v>24760</v>
      </c>
    </row>
    <row r="2479" spans="6:6" x14ac:dyDescent="0.3">
      <c r="F2479" s="27">
        <v>24770</v>
      </c>
    </row>
    <row r="2480" spans="6:6" x14ac:dyDescent="0.3">
      <c r="F2480" s="27">
        <v>24780</v>
      </c>
    </row>
    <row r="2481" spans="6:6" x14ac:dyDescent="0.3">
      <c r="F2481" s="27">
        <v>24790</v>
      </c>
    </row>
    <row r="2482" spans="6:6" x14ac:dyDescent="0.3">
      <c r="F2482" s="27">
        <v>24800</v>
      </c>
    </row>
    <row r="2483" spans="6:6" x14ac:dyDescent="0.3">
      <c r="F2483" s="27">
        <v>24810</v>
      </c>
    </row>
    <row r="2484" spans="6:6" x14ac:dyDescent="0.3">
      <c r="F2484" s="27">
        <v>24820</v>
      </c>
    </row>
    <row r="2485" spans="6:6" x14ac:dyDescent="0.3">
      <c r="F2485" s="27">
        <v>24830</v>
      </c>
    </row>
    <row r="2486" spans="6:6" x14ac:dyDescent="0.3">
      <c r="F2486" s="27">
        <v>24840</v>
      </c>
    </row>
    <row r="2487" spans="6:6" x14ac:dyDescent="0.3">
      <c r="F2487" s="27">
        <v>24850</v>
      </c>
    </row>
    <row r="2488" spans="6:6" x14ac:dyDescent="0.3">
      <c r="F2488" s="27">
        <v>24860</v>
      </c>
    </row>
    <row r="2489" spans="6:6" x14ac:dyDescent="0.3">
      <c r="F2489" s="27">
        <v>24870</v>
      </c>
    </row>
    <row r="2490" spans="6:6" x14ac:dyDescent="0.3">
      <c r="F2490" s="27">
        <v>24880</v>
      </c>
    </row>
    <row r="2491" spans="6:6" x14ac:dyDescent="0.3">
      <c r="F2491" s="27">
        <v>24890</v>
      </c>
    </row>
    <row r="2492" spans="6:6" x14ac:dyDescent="0.3">
      <c r="F2492" s="27">
        <v>24900</v>
      </c>
    </row>
    <row r="2493" spans="6:6" x14ac:dyDescent="0.3">
      <c r="F2493" s="27">
        <v>24910</v>
      </c>
    </row>
    <row r="2494" spans="6:6" x14ac:dyDescent="0.3">
      <c r="F2494" s="27">
        <v>24920</v>
      </c>
    </row>
    <row r="2495" spans="6:6" x14ac:dyDescent="0.3">
      <c r="F2495" s="27">
        <v>24930</v>
      </c>
    </row>
    <row r="2496" spans="6:6" x14ac:dyDescent="0.3">
      <c r="F2496" s="27">
        <v>24940</v>
      </c>
    </row>
    <row r="2497" spans="6:6" x14ac:dyDescent="0.3">
      <c r="F2497" s="27">
        <v>24950</v>
      </c>
    </row>
    <row r="2498" spans="6:6" x14ac:dyDescent="0.3">
      <c r="F2498" s="27">
        <v>24960</v>
      </c>
    </row>
    <row r="2499" spans="6:6" x14ac:dyDescent="0.3">
      <c r="F2499" s="27">
        <v>24970</v>
      </c>
    </row>
    <row r="2500" spans="6:6" x14ac:dyDescent="0.3">
      <c r="F2500" s="27">
        <v>24980</v>
      </c>
    </row>
    <row r="2501" spans="6:6" x14ac:dyDescent="0.3">
      <c r="F2501" s="27">
        <v>24990</v>
      </c>
    </row>
    <row r="2502" spans="6:6" x14ac:dyDescent="0.3">
      <c r="F2502" s="27">
        <v>25000</v>
      </c>
    </row>
    <row r="2503" spans="6:6" x14ac:dyDescent="0.3">
      <c r="F2503" s="27">
        <v>25010</v>
      </c>
    </row>
    <row r="2504" spans="6:6" x14ac:dyDescent="0.3">
      <c r="F2504" s="27">
        <v>25020</v>
      </c>
    </row>
    <row r="2505" spans="6:6" x14ac:dyDescent="0.3">
      <c r="F2505" s="27">
        <v>25030</v>
      </c>
    </row>
    <row r="2506" spans="6:6" x14ac:dyDescent="0.3">
      <c r="F2506" s="27">
        <v>25040</v>
      </c>
    </row>
    <row r="2507" spans="6:6" x14ac:dyDescent="0.3">
      <c r="F2507" s="27">
        <v>25050</v>
      </c>
    </row>
    <row r="2508" spans="6:6" x14ac:dyDescent="0.3">
      <c r="F2508" s="27">
        <v>25060</v>
      </c>
    </row>
    <row r="2509" spans="6:6" x14ac:dyDescent="0.3">
      <c r="F2509" s="27">
        <v>25070</v>
      </c>
    </row>
    <row r="2510" spans="6:6" x14ac:dyDescent="0.3">
      <c r="F2510" s="27">
        <v>25080</v>
      </c>
    </row>
    <row r="2511" spans="6:6" x14ac:dyDescent="0.3">
      <c r="F2511" s="27">
        <v>25090</v>
      </c>
    </row>
    <row r="2512" spans="6:6" x14ac:dyDescent="0.3">
      <c r="F2512" s="27">
        <v>25100</v>
      </c>
    </row>
    <row r="2513" spans="6:6" x14ac:dyDescent="0.3">
      <c r="F2513" s="27">
        <v>25110</v>
      </c>
    </row>
    <row r="2514" spans="6:6" x14ac:dyDescent="0.3">
      <c r="F2514" s="27">
        <v>25120</v>
      </c>
    </row>
    <row r="2515" spans="6:6" x14ac:dyDescent="0.3">
      <c r="F2515" s="27">
        <v>25130</v>
      </c>
    </row>
    <row r="2516" spans="6:6" x14ac:dyDescent="0.3">
      <c r="F2516" s="27">
        <v>25140</v>
      </c>
    </row>
    <row r="2517" spans="6:6" x14ac:dyDescent="0.3">
      <c r="F2517" s="27">
        <v>25150</v>
      </c>
    </row>
    <row r="2518" spans="6:6" x14ac:dyDescent="0.3">
      <c r="F2518" s="27">
        <v>25160</v>
      </c>
    </row>
    <row r="2519" spans="6:6" x14ac:dyDescent="0.3">
      <c r="F2519" s="27">
        <v>25170</v>
      </c>
    </row>
    <row r="2520" spans="6:6" x14ac:dyDescent="0.3">
      <c r="F2520" s="27">
        <v>25180</v>
      </c>
    </row>
    <row r="2521" spans="6:6" x14ac:dyDescent="0.3">
      <c r="F2521" s="27">
        <v>25190</v>
      </c>
    </row>
    <row r="2522" spans="6:6" x14ac:dyDescent="0.3">
      <c r="F2522" s="27">
        <v>25200</v>
      </c>
    </row>
    <row r="2523" spans="6:6" x14ac:dyDescent="0.3">
      <c r="F2523" s="27">
        <v>25210</v>
      </c>
    </row>
    <row r="2524" spans="6:6" x14ac:dyDescent="0.3">
      <c r="F2524" s="27">
        <v>25220</v>
      </c>
    </row>
    <row r="2525" spans="6:6" x14ac:dyDescent="0.3">
      <c r="F2525" s="27">
        <v>25230</v>
      </c>
    </row>
    <row r="2526" spans="6:6" x14ac:dyDescent="0.3">
      <c r="F2526" s="27">
        <v>25240</v>
      </c>
    </row>
    <row r="2527" spans="6:6" x14ac:dyDescent="0.3">
      <c r="F2527" s="27">
        <v>25250</v>
      </c>
    </row>
    <row r="2528" spans="6:6" x14ac:dyDescent="0.3">
      <c r="F2528" s="27">
        <v>25260</v>
      </c>
    </row>
    <row r="2529" spans="6:6" x14ac:dyDescent="0.3">
      <c r="F2529" s="27">
        <v>25270</v>
      </c>
    </row>
    <row r="2530" spans="6:6" x14ac:dyDescent="0.3">
      <c r="F2530" s="27">
        <v>25280</v>
      </c>
    </row>
    <row r="2531" spans="6:6" x14ac:dyDescent="0.3">
      <c r="F2531" s="27">
        <v>25290</v>
      </c>
    </row>
    <row r="2532" spans="6:6" x14ac:dyDescent="0.3">
      <c r="F2532" s="27">
        <v>25300</v>
      </c>
    </row>
    <row r="2533" spans="6:6" x14ac:dyDescent="0.3">
      <c r="F2533" s="27">
        <v>25310</v>
      </c>
    </row>
    <row r="2534" spans="6:6" x14ac:dyDescent="0.3">
      <c r="F2534" s="27">
        <v>25320</v>
      </c>
    </row>
    <row r="2535" spans="6:6" x14ac:dyDescent="0.3">
      <c r="F2535" s="27">
        <v>25330</v>
      </c>
    </row>
    <row r="2536" spans="6:6" x14ac:dyDescent="0.3">
      <c r="F2536" s="27">
        <v>25340</v>
      </c>
    </row>
    <row r="2537" spans="6:6" x14ac:dyDescent="0.3">
      <c r="F2537" s="27">
        <v>25350</v>
      </c>
    </row>
    <row r="2538" spans="6:6" x14ac:dyDescent="0.3">
      <c r="F2538" s="27">
        <v>25360</v>
      </c>
    </row>
    <row r="2539" spans="6:6" x14ac:dyDescent="0.3">
      <c r="F2539" s="27">
        <v>25370</v>
      </c>
    </row>
    <row r="2540" spans="6:6" x14ac:dyDescent="0.3">
      <c r="F2540" s="27">
        <v>25380</v>
      </c>
    </row>
    <row r="2541" spans="6:6" x14ac:dyDescent="0.3">
      <c r="F2541" s="27">
        <v>25390</v>
      </c>
    </row>
    <row r="2542" spans="6:6" x14ac:dyDescent="0.3">
      <c r="F2542" s="27">
        <v>25400</v>
      </c>
    </row>
    <row r="2543" spans="6:6" x14ac:dyDescent="0.3">
      <c r="F2543" s="27">
        <v>25410</v>
      </c>
    </row>
    <row r="2544" spans="6:6" x14ac:dyDescent="0.3">
      <c r="F2544" s="27">
        <v>25420</v>
      </c>
    </row>
    <row r="2545" spans="6:6" x14ac:dyDescent="0.3">
      <c r="F2545" s="27">
        <v>25430</v>
      </c>
    </row>
    <row r="2546" spans="6:6" x14ac:dyDescent="0.3">
      <c r="F2546" s="27">
        <v>25440</v>
      </c>
    </row>
    <row r="2547" spans="6:6" x14ac:dyDescent="0.3">
      <c r="F2547" s="27">
        <v>25450</v>
      </c>
    </row>
    <row r="2548" spans="6:6" x14ac:dyDescent="0.3">
      <c r="F2548" s="27">
        <v>25460</v>
      </c>
    </row>
    <row r="2549" spans="6:6" x14ac:dyDescent="0.3">
      <c r="F2549" s="27">
        <v>25470</v>
      </c>
    </row>
    <row r="2550" spans="6:6" x14ac:dyDescent="0.3">
      <c r="F2550" s="27">
        <v>25480</v>
      </c>
    </row>
    <row r="2551" spans="6:6" x14ac:dyDescent="0.3">
      <c r="F2551" s="27">
        <v>25490</v>
      </c>
    </row>
    <row r="2552" spans="6:6" x14ac:dyDescent="0.3">
      <c r="F2552" s="27">
        <v>25500</v>
      </c>
    </row>
    <row r="2553" spans="6:6" x14ac:dyDescent="0.3">
      <c r="F2553" s="27">
        <v>25510</v>
      </c>
    </row>
    <row r="2554" spans="6:6" x14ac:dyDescent="0.3">
      <c r="F2554" s="27">
        <v>25520</v>
      </c>
    </row>
    <row r="2555" spans="6:6" x14ac:dyDescent="0.3">
      <c r="F2555" s="27">
        <v>25530</v>
      </c>
    </row>
    <row r="2556" spans="6:6" x14ac:dyDescent="0.3">
      <c r="F2556" s="27">
        <v>25540</v>
      </c>
    </row>
    <row r="2557" spans="6:6" x14ac:dyDescent="0.3">
      <c r="F2557" s="27">
        <v>25550</v>
      </c>
    </row>
    <row r="2558" spans="6:6" x14ac:dyDescent="0.3">
      <c r="F2558" s="27">
        <v>25560</v>
      </c>
    </row>
    <row r="2559" spans="6:6" x14ac:dyDescent="0.3">
      <c r="F2559" s="27">
        <v>25570</v>
      </c>
    </row>
    <row r="2560" spans="6:6" x14ac:dyDescent="0.3">
      <c r="F2560" s="27">
        <v>25580</v>
      </c>
    </row>
    <row r="2561" spans="6:6" x14ac:dyDescent="0.3">
      <c r="F2561" s="27">
        <v>25590</v>
      </c>
    </row>
    <row r="2562" spans="6:6" x14ac:dyDescent="0.3">
      <c r="F2562" s="27">
        <v>25600</v>
      </c>
    </row>
    <row r="2563" spans="6:6" x14ac:dyDescent="0.3">
      <c r="F2563" s="27">
        <v>25610</v>
      </c>
    </row>
    <row r="2564" spans="6:6" x14ac:dyDescent="0.3">
      <c r="F2564" s="27">
        <v>25620</v>
      </c>
    </row>
    <row r="2565" spans="6:6" x14ac:dyDescent="0.3">
      <c r="F2565" s="27">
        <v>25630</v>
      </c>
    </row>
    <row r="2566" spans="6:6" x14ac:dyDescent="0.3">
      <c r="F2566" s="27">
        <v>25640</v>
      </c>
    </row>
    <row r="2567" spans="6:6" x14ac:dyDescent="0.3">
      <c r="F2567" s="27">
        <v>25650</v>
      </c>
    </row>
    <row r="2568" spans="6:6" x14ac:dyDescent="0.3">
      <c r="F2568" s="27">
        <v>25660</v>
      </c>
    </row>
    <row r="2569" spans="6:6" x14ac:dyDescent="0.3">
      <c r="F2569" s="27">
        <v>25670</v>
      </c>
    </row>
    <row r="2570" spans="6:6" x14ac:dyDescent="0.3">
      <c r="F2570" s="27">
        <v>25680</v>
      </c>
    </row>
    <row r="2571" spans="6:6" x14ac:dyDescent="0.3">
      <c r="F2571" s="27">
        <v>25690</v>
      </c>
    </row>
    <row r="2572" spans="6:6" x14ac:dyDescent="0.3">
      <c r="F2572" s="27">
        <v>25700</v>
      </c>
    </row>
    <row r="2573" spans="6:6" x14ac:dyDescent="0.3">
      <c r="F2573" s="27">
        <v>25710</v>
      </c>
    </row>
    <row r="2574" spans="6:6" x14ac:dyDescent="0.3">
      <c r="F2574" s="27">
        <v>25720</v>
      </c>
    </row>
    <row r="2575" spans="6:6" x14ac:dyDescent="0.3">
      <c r="F2575" s="27">
        <v>25730</v>
      </c>
    </row>
    <row r="2576" spans="6:6" x14ac:dyDescent="0.3">
      <c r="F2576" s="27">
        <v>25740</v>
      </c>
    </row>
    <row r="2577" spans="6:6" x14ac:dyDescent="0.3">
      <c r="F2577" s="27">
        <v>25750</v>
      </c>
    </row>
    <row r="2578" spans="6:6" x14ac:dyDescent="0.3">
      <c r="F2578" s="27">
        <v>25760</v>
      </c>
    </row>
    <row r="2579" spans="6:6" x14ac:dyDescent="0.3">
      <c r="F2579" s="27">
        <v>25770</v>
      </c>
    </row>
    <row r="2580" spans="6:6" x14ac:dyDescent="0.3">
      <c r="F2580" s="27">
        <v>25780</v>
      </c>
    </row>
    <row r="2581" spans="6:6" x14ac:dyDescent="0.3">
      <c r="F2581" s="27">
        <v>25790</v>
      </c>
    </row>
    <row r="2582" spans="6:6" x14ac:dyDescent="0.3">
      <c r="F2582" s="27">
        <v>25800</v>
      </c>
    </row>
    <row r="2583" spans="6:6" x14ac:dyDescent="0.3">
      <c r="F2583" s="27">
        <v>25810</v>
      </c>
    </row>
    <row r="2584" spans="6:6" x14ac:dyDescent="0.3">
      <c r="F2584" s="27">
        <v>25820</v>
      </c>
    </row>
    <row r="2585" spans="6:6" x14ac:dyDescent="0.3">
      <c r="F2585" s="27">
        <v>25830</v>
      </c>
    </row>
    <row r="2586" spans="6:6" x14ac:dyDescent="0.3">
      <c r="F2586" s="27">
        <v>25840</v>
      </c>
    </row>
    <row r="2587" spans="6:6" x14ac:dyDescent="0.3">
      <c r="F2587" s="27">
        <v>25850</v>
      </c>
    </row>
    <row r="2588" spans="6:6" x14ac:dyDescent="0.3">
      <c r="F2588" s="27">
        <v>25860</v>
      </c>
    </row>
    <row r="2589" spans="6:6" x14ac:dyDescent="0.3">
      <c r="F2589" s="27">
        <v>25870</v>
      </c>
    </row>
    <row r="2590" spans="6:6" x14ac:dyDescent="0.3">
      <c r="F2590" s="27">
        <v>25880</v>
      </c>
    </row>
    <row r="2591" spans="6:6" x14ac:dyDescent="0.3">
      <c r="F2591" s="27">
        <v>25890</v>
      </c>
    </row>
    <row r="2592" spans="6:6" x14ac:dyDescent="0.3">
      <c r="F2592" s="27">
        <v>25900</v>
      </c>
    </row>
    <row r="2593" spans="6:6" x14ac:dyDescent="0.3">
      <c r="F2593" s="27">
        <v>25910</v>
      </c>
    </row>
    <row r="2594" spans="6:6" x14ac:dyDescent="0.3">
      <c r="F2594" s="27">
        <v>25920</v>
      </c>
    </row>
    <row r="2595" spans="6:6" x14ac:dyDescent="0.3">
      <c r="F2595" s="27">
        <v>25930</v>
      </c>
    </row>
    <row r="2596" spans="6:6" x14ac:dyDescent="0.3">
      <c r="F2596" s="27">
        <v>25940</v>
      </c>
    </row>
    <row r="2597" spans="6:6" x14ac:dyDescent="0.3">
      <c r="F2597" s="27">
        <v>25950</v>
      </c>
    </row>
    <row r="2598" spans="6:6" x14ac:dyDescent="0.3">
      <c r="F2598" s="27">
        <v>25960</v>
      </c>
    </row>
    <row r="2599" spans="6:6" x14ac:dyDescent="0.3">
      <c r="F2599" s="27">
        <v>25970</v>
      </c>
    </row>
    <row r="2600" spans="6:6" x14ac:dyDescent="0.3">
      <c r="F2600" s="27">
        <v>25980</v>
      </c>
    </row>
    <row r="2601" spans="6:6" x14ac:dyDescent="0.3">
      <c r="F2601" s="27">
        <v>25990</v>
      </c>
    </row>
    <row r="2602" spans="6:6" x14ac:dyDescent="0.3">
      <c r="F2602" s="27">
        <v>26000</v>
      </c>
    </row>
    <row r="2603" spans="6:6" x14ac:dyDescent="0.3">
      <c r="F2603" s="27">
        <v>26010</v>
      </c>
    </row>
    <row r="2604" spans="6:6" x14ac:dyDescent="0.3">
      <c r="F2604" s="27">
        <v>26020</v>
      </c>
    </row>
    <row r="2605" spans="6:6" x14ac:dyDescent="0.3">
      <c r="F2605" s="27">
        <v>26030</v>
      </c>
    </row>
    <row r="2606" spans="6:6" x14ac:dyDescent="0.3">
      <c r="F2606" s="27">
        <v>26040</v>
      </c>
    </row>
    <row r="2607" spans="6:6" x14ac:dyDescent="0.3">
      <c r="F2607" s="27">
        <v>26050</v>
      </c>
    </row>
    <row r="2608" spans="6:6" x14ac:dyDescent="0.3">
      <c r="F2608" s="27">
        <v>26060</v>
      </c>
    </row>
    <row r="2609" spans="6:6" x14ac:dyDescent="0.3">
      <c r="F2609" s="27">
        <v>26070</v>
      </c>
    </row>
    <row r="2610" spans="6:6" x14ac:dyDescent="0.3">
      <c r="F2610" s="27">
        <v>26080</v>
      </c>
    </row>
    <row r="2611" spans="6:6" x14ac:dyDescent="0.3">
      <c r="F2611" s="27">
        <v>26090</v>
      </c>
    </row>
    <row r="2612" spans="6:6" x14ac:dyDescent="0.3">
      <c r="F2612" s="27">
        <v>26100</v>
      </c>
    </row>
    <row r="2613" spans="6:6" x14ac:dyDescent="0.3">
      <c r="F2613" s="27">
        <v>26110</v>
      </c>
    </row>
    <row r="2614" spans="6:6" x14ac:dyDescent="0.3">
      <c r="F2614" s="27">
        <v>26120</v>
      </c>
    </row>
    <row r="2615" spans="6:6" x14ac:dyDescent="0.3">
      <c r="F2615" s="27">
        <v>26130</v>
      </c>
    </row>
    <row r="2616" spans="6:6" x14ac:dyDescent="0.3">
      <c r="F2616" s="27">
        <v>26140</v>
      </c>
    </row>
    <row r="2617" spans="6:6" x14ac:dyDescent="0.3">
      <c r="F2617" s="27">
        <v>26150</v>
      </c>
    </row>
    <row r="2618" spans="6:6" x14ac:dyDescent="0.3">
      <c r="F2618" s="27">
        <v>26160</v>
      </c>
    </row>
    <row r="2619" spans="6:6" x14ac:dyDescent="0.3">
      <c r="F2619" s="27">
        <v>26170</v>
      </c>
    </row>
    <row r="2620" spans="6:6" x14ac:dyDescent="0.3">
      <c r="F2620" s="27">
        <v>26180</v>
      </c>
    </row>
    <row r="2621" spans="6:6" x14ac:dyDescent="0.3">
      <c r="F2621" s="27">
        <v>26190</v>
      </c>
    </row>
    <row r="2622" spans="6:6" x14ac:dyDescent="0.3">
      <c r="F2622" s="27">
        <v>26200</v>
      </c>
    </row>
    <row r="2623" spans="6:6" x14ac:dyDescent="0.3">
      <c r="F2623" s="27">
        <v>26210</v>
      </c>
    </row>
    <row r="2624" spans="6:6" x14ac:dyDescent="0.3">
      <c r="F2624" s="27">
        <v>26220</v>
      </c>
    </row>
    <row r="2625" spans="6:6" x14ac:dyDescent="0.3">
      <c r="F2625" s="27">
        <v>26230</v>
      </c>
    </row>
    <row r="2626" spans="6:6" x14ac:dyDescent="0.3">
      <c r="F2626" s="27">
        <v>26240</v>
      </c>
    </row>
    <row r="2627" spans="6:6" x14ac:dyDescent="0.3">
      <c r="F2627" s="27">
        <v>26250</v>
      </c>
    </row>
    <row r="2628" spans="6:6" x14ac:dyDescent="0.3">
      <c r="F2628" s="27">
        <v>26260</v>
      </c>
    </row>
    <row r="2629" spans="6:6" x14ac:dyDescent="0.3">
      <c r="F2629" s="27">
        <v>26270</v>
      </c>
    </row>
    <row r="2630" spans="6:6" x14ac:dyDescent="0.3">
      <c r="F2630" s="27">
        <v>26280</v>
      </c>
    </row>
    <row r="2631" spans="6:6" x14ac:dyDescent="0.3">
      <c r="F2631" s="27">
        <v>26290</v>
      </c>
    </row>
    <row r="2632" spans="6:6" x14ac:dyDescent="0.3">
      <c r="F2632" s="27">
        <v>26300</v>
      </c>
    </row>
    <row r="2633" spans="6:6" x14ac:dyDescent="0.3">
      <c r="F2633" s="27">
        <v>26310</v>
      </c>
    </row>
    <row r="2634" spans="6:6" x14ac:dyDescent="0.3">
      <c r="F2634" s="27">
        <v>26320</v>
      </c>
    </row>
    <row r="2635" spans="6:6" x14ac:dyDescent="0.3">
      <c r="F2635" s="27">
        <v>26330</v>
      </c>
    </row>
    <row r="2636" spans="6:6" x14ac:dyDescent="0.3">
      <c r="F2636" s="27">
        <v>26340</v>
      </c>
    </row>
    <row r="2637" spans="6:6" x14ac:dyDescent="0.3">
      <c r="F2637" s="27">
        <v>26350</v>
      </c>
    </row>
    <row r="2638" spans="6:6" x14ac:dyDescent="0.3">
      <c r="F2638" s="27">
        <v>26360</v>
      </c>
    </row>
    <row r="2639" spans="6:6" x14ac:dyDescent="0.3">
      <c r="F2639" s="27">
        <v>26370</v>
      </c>
    </row>
    <row r="2640" spans="6:6" x14ac:dyDescent="0.3">
      <c r="F2640" s="27">
        <v>26380</v>
      </c>
    </row>
    <row r="2641" spans="6:6" x14ac:dyDescent="0.3">
      <c r="F2641" s="27">
        <v>26390</v>
      </c>
    </row>
    <row r="2642" spans="6:6" x14ac:dyDescent="0.3">
      <c r="F2642" s="27">
        <v>26400</v>
      </c>
    </row>
    <row r="2643" spans="6:6" x14ac:dyDescent="0.3">
      <c r="F2643" s="27">
        <v>26410</v>
      </c>
    </row>
    <row r="2644" spans="6:6" x14ac:dyDescent="0.3">
      <c r="F2644" s="27">
        <v>26420</v>
      </c>
    </row>
    <row r="2645" spans="6:6" x14ac:dyDescent="0.3">
      <c r="F2645" s="27">
        <v>26430</v>
      </c>
    </row>
    <row r="2646" spans="6:6" x14ac:dyDescent="0.3">
      <c r="F2646" s="27">
        <v>26440</v>
      </c>
    </row>
    <row r="2647" spans="6:6" x14ac:dyDescent="0.3">
      <c r="F2647" s="27">
        <v>26450</v>
      </c>
    </row>
    <row r="2648" spans="6:6" x14ac:dyDescent="0.3">
      <c r="F2648" s="27">
        <v>26460</v>
      </c>
    </row>
    <row r="2649" spans="6:6" x14ac:dyDescent="0.3">
      <c r="F2649" s="27">
        <v>26470</v>
      </c>
    </row>
    <row r="2650" spans="6:6" x14ac:dyDescent="0.3">
      <c r="F2650" s="27">
        <v>26480</v>
      </c>
    </row>
    <row r="2651" spans="6:6" x14ac:dyDescent="0.3">
      <c r="F2651" s="27">
        <v>26490</v>
      </c>
    </row>
    <row r="2652" spans="6:6" x14ac:dyDescent="0.3">
      <c r="F2652" s="27">
        <v>26500</v>
      </c>
    </row>
    <row r="2653" spans="6:6" x14ac:dyDescent="0.3">
      <c r="F2653" s="27">
        <v>26510</v>
      </c>
    </row>
    <row r="2654" spans="6:6" x14ac:dyDescent="0.3">
      <c r="F2654" s="27">
        <v>26520</v>
      </c>
    </row>
    <row r="2655" spans="6:6" x14ac:dyDescent="0.3">
      <c r="F2655" s="27">
        <v>26530</v>
      </c>
    </row>
    <row r="2656" spans="6:6" x14ac:dyDescent="0.3">
      <c r="F2656" s="27">
        <v>26540</v>
      </c>
    </row>
    <row r="2657" spans="6:6" x14ac:dyDescent="0.3">
      <c r="F2657" s="27">
        <v>26550</v>
      </c>
    </row>
    <row r="2658" spans="6:6" x14ac:dyDescent="0.3">
      <c r="F2658" s="27">
        <v>26560</v>
      </c>
    </row>
    <row r="2659" spans="6:6" x14ac:dyDescent="0.3">
      <c r="F2659" s="27">
        <v>26570</v>
      </c>
    </row>
    <row r="2660" spans="6:6" x14ac:dyDescent="0.3">
      <c r="F2660" s="27">
        <v>26580</v>
      </c>
    </row>
    <row r="2661" spans="6:6" x14ac:dyDescent="0.3">
      <c r="F2661" s="27">
        <v>26590</v>
      </c>
    </row>
    <row r="2662" spans="6:6" x14ac:dyDescent="0.3">
      <c r="F2662" s="27">
        <v>26600</v>
      </c>
    </row>
    <row r="2663" spans="6:6" x14ac:dyDescent="0.3">
      <c r="F2663" s="27">
        <v>26610</v>
      </c>
    </row>
    <row r="2664" spans="6:6" x14ac:dyDescent="0.3">
      <c r="F2664" s="27">
        <v>26620</v>
      </c>
    </row>
    <row r="2665" spans="6:6" x14ac:dyDescent="0.3">
      <c r="F2665" s="27">
        <v>26630</v>
      </c>
    </row>
    <row r="2666" spans="6:6" x14ac:dyDescent="0.3">
      <c r="F2666" s="27">
        <v>26640</v>
      </c>
    </row>
    <row r="2667" spans="6:6" x14ac:dyDescent="0.3">
      <c r="F2667" s="27">
        <v>26650</v>
      </c>
    </row>
    <row r="2668" spans="6:6" x14ac:dyDescent="0.3">
      <c r="F2668" s="27">
        <v>26660</v>
      </c>
    </row>
    <row r="2669" spans="6:6" x14ac:dyDescent="0.3">
      <c r="F2669" s="27">
        <v>26670</v>
      </c>
    </row>
    <row r="2670" spans="6:6" x14ac:dyDescent="0.3">
      <c r="F2670" s="27">
        <v>26680</v>
      </c>
    </row>
    <row r="2671" spans="6:6" x14ac:dyDescent="0.3">
      <c r="F2671" s="27">
        <v>26690</v>
      </c>
    </row>
    <row r="2672" spans="6:6" x14ac:dyDescent="0.3">
      <c r="F2672" s="27">
        <v>26700</v>
      </c>
    </row>
    <row r="2673" spans="6:6" x14ac:dyDescent="0.3">
      <c r="F2673" s="27">
        <v>26710</v>
      </c>
    </row>
    <row r="2674" spans="6:6" x14ac:dyDescent="0.3">
      <c r="F2674" s="27">
        <v>26720</v>
      </c>
    </row>
    <row r="2675" spans="6:6" x14ac:dyDescent="0.3">
      <c r="F2675" s="27">
        <v>26730</v>
      </c>
    </row>
    <row r="2676" spans="6:6" x14ac:dyDescent="0.3">
      <c r="F2676" s="27">
        <v>26740</v>
      </c>
    </row>
    <row r="2677" spans="6:6" x14ac:dyDescent="0.3">
      <c r="F2677" s="27">
        <v>26750</v>
      </c>
    </row>
    <row r="2678" spans="6:6" x14ac:dyDescent="0.3">
      <c r="F2678" s="27">
        <v>26760</v>
      </c>
    </row>
    <row r="2679" spans="6:6" x14ac:dyDescent="0.3">
      <c r="F2679" s="27">
        <v>26770</v>
      </c>
    </row>
    <row r="2680" spans="6:6" x14ac:dyDescent="0.3">
      <c r="F2680" s="27">
        <v>26780</v>
      </c>
    </row>
    <row r="2681" spans="6:6" x14ac:dyDescent="0.3">
      <c r="F2681" s="27">
        <v>26790</v>
      </c>
    </row>
    <row r="2682" spans="6:6" x14ac:dyDescent="0.3">
      <c r="F2682" s="27">
        <v>26800</v>
      </c>
    </row>
    <row r="2683" spans="6:6" x14ac:dyDescent="0.3">
      <c r="F2683" s="27">
        <v>26810</v>
      </c>
    </row>
    <row r="2684" spans="6:6" x14ac:dyDescent="0.3">
      <c r="F2684" s="27">
        <v>26820</v>
      </c>
    </row>
    <row r="2685" spans="6:6" x14ac:dyDescent="0.3">
      <c r="F2685" s="27">
        <v>26830</v>
      </c>
    </row>
    <row r="2686" spans="6:6" x14ac:dyDescent="0.3">
      <c r="F2686" s="27">
        <v>26840</v>
      </c>
    </row>
    <row r="2687" spans="6:6" x14ac:dyDescent="0.3">
      <c r="F2687" s="27">
        <v>26850</v>
      </c>
    </row>
    <row r="2688" spans="6:6" x14ac:dyDescent="0.3">
      <c r="F2688" s="27">
        <v>26860</v>
      </c>
    </row>
    <row r="2689" spans="6:6" x14ac:dyDescent="0.3">
      <c r="F2689" s="27">
        <v>26870</v>
      </c>
    </row>
    <row r="2690" spans="6:6" x14ac:dyDescent="0.3">
      <c r="F2690" s="27">
        <v>26880</v>
      </c>
    </row>
    <row r="2691" spans="6:6" x14ac:dyDescent="0.3">
      <c r="F2691" s="27">
        <v>26890</v>
      </c>
    </row>
    <row r="2692" spans="6:6" x14ac:dyDescent="0.3">
      <c r="F2692" s="27">
        <v>26900</v>
      </c>
    </row>
    <row r="2693" spans="6:6" x14ac:dyDescent="0.3">
      <c r="F2693" s="27">
        <v>26910</v>
      </c>
    </row>
    <row r="2694" spans="6:6" x14ac:dyDescent="0.3">
      <c r="F2694" s="27">
        <v>26920</v>
      </c>
    </row>
    <row r="2695" spans="6:6" x14ac:dyDescent="0.3">
      <c r="F2695" s="27">
        <v>26930</v>
      </c>
    </row>
    <row r="2696" spans="6:6" x14ac:dyDescent="0.3">
      <c r="F2696" s="27">
        <v>26940</v>
      </c>
    </row>
    <row r="2697" spans="6:6" x14ac:dyDescent="0.3">
      <c r="F2697" s="27">
        <v>26950</v>
      </c>
    </row>
    <row r="2698" spans="6:6" x14ac:dyDescent="0.3">
      <c r="F2698" s="27">
        <v>26960</v>
      </c>
    </row>
    <row r="2699" spans="6:6" x14ac:dyDescent="0.3">
      <c r="F2699" s="27">
        <v>26970</v>
      </c>
    </row>
    <row r="2700" spans="6:6" x14ac:dyDescent="0.3">
      <c r="F2700" s="27">
        <v>26980</v>
      </c>
    </row>
    <row r="2701" spans="6:6" x14ac:dyDescent="0.3">
      <c r="F2701" s="27">
        <v>26990</v>
      </c>
    </row>
    <row r="2702" spans="6:6" x14ac:dyDescent="0.3">
      <c r="F2702" s="27">
        <v>27000</v>
      </c>
    </row>
    <row r="2703" spans="6:6" x14ac:dyDescent="0.3">
      <c r="F2703" s="27">
        <v>27010</v>
      </c>
    </row>
    <row r="2704" spans="6:6" x14ac:dyDescent="0.3">
      <c r="F2704" s="27">
        <v>27020</v>
      </c>
    </row>
    <row r="2705" spans="6:6" x14ac:dyDescent="0.3">
      <c r="F2705" s="27">
        <v>27030</v>
      </c>
    </row>
    <row r="2706" spans="6:6" x14ac:dyDescent="0.3">
      <c r="F2706" s="27">
        <v>27040</v>
      </c>
    </row>
    <row r="2707" spans="6:6" x14ac:dyDescent="0.3">
      <c r="F2707" s="27">
        <v>27050</v>
      </c>
    </row>
    <row r="2708" spans="6:6" x14ac:dyDescent="0.3">
      <c r="F2708" s="27">
        <v>27060</v>
      </c>
    </row>
    <row r="2709" spans="6:6" x14ac:dyDescent="0.3">
      <c r="F2709" s="27">
        <v>27070</v>
      </c>
    </row>
    <row r="2710" spans="6:6" x14ac:dyDescent="0.3">
      <c r="F2710" s="27">
        <v>27080</v>
      </c>
    </row>
    <row r="2711" spans="6:6" x14ac:dyDescent="0.3">
      <c r="F2711" s="27">
        <v>27090</v>
      </c>
    </row>
    <row r="2712" spans="6:6" x14ac:dyDescent="0.3">
      <c r="F2712" s="27">
        <v>27100</v>
      </c>
    </row>
    <row r="2713" spans="6:6" x14ac:dyDescent="0.3">
      <c r="F2713" s="27">
        <v>27110</v>
      </c>
    </row>
    <row r="2714" spans="6:6" x14ac:dyDescent="0.3">
      <c r="F2714" s="27">
        <v>27120</v>
      </c>
    </row>
    <row r="2715" spans="6:6" x14ac:dyDescent="0.3">
      <c r="F2715" s="27">
        <v>27130</v>
      </c>
    </row>
    <row r="2716" spans="6:6" x14ac:dyDescent="0.3">
      <c r="F2716" s="27">
        <v>27140</v>
      </c>
    </row>
    <row r="2717" spans="6:6" x14ac:dyDescent="0.3">
      <c r="F2717" s="27">
        <v>27150</v>
      </c>
    </row>
    <row r="2718" spans="6:6" x14ac:dyDescent="0.3">
      <c r="F2718" s="27">
        <v>27160</v>
      </c>
    </row>
    <row r="2719" spans="6:6" x14ac:dyDescent="0.3">
      <c r="F2719" s="27">
        <v>27170</v>
      </c>
    </row>
    <row r="2720" spans="6:6" x14ac:dyDescent="0.3">
      <c r="F2720" s="27">
        <v>27180</v>
      </c>
    </row>
    <row r="2721" spans="6:6" x14ac:dyDescent="0.3">
      <c r="F2721" s="27">
        <v>27190</v>
      </c>
    </row>
    <row r="2722" spans="6:6" x14ac:dyDescent="0.3">
      <c r="F2722" s="27">
        <v>27200</v>
      </c>
    </row>
    <row r="2723" spans="6:6" x14ac:dyDescent="0.3">
      <c r="F2723" s="27">
        <v>27210</v>
      </c>
    </row>
    <row r="2724" spans="6:6" x14ac:dyDescent="0.3">
      <c r="F2724" s="27">
        <v>27220</v>
      </c>
    </row>
    <row r="2725" spans="6:6" x14ac:dyDescent="0.3">
      <c r="F2725" s="27">
        <v>27230</v>
      </c>
    </row>
    <row r="2726" spans="6:6" x14ac:dyDescent="0.3">
      <c r="F2726" s="27">
        <v>27240</v>
      </c>
    </row>
    <row r="2727" spans="6:6" x14ac:dyDescent="0.3">
      <c r="F2727" s="27">
        <v>27250</v>
      </c>
    </row>
    <row r="2728" spans="6:6" x14ac:dyDescent="0.3">
      <c r="F2728" s="27">
        <v>27260</v>
      </c>
    </row>
    <row r="2729" spans="6:6" x14ac:dyDescent="0.3">
      <c r="F2729" s="27">
        <v>27270</v>
      </c>
    </row>
    <row r="2730" spans="6:6" x14ac:dyDescent="0.3">
      <c r="F2730" s="27">
        <v>27280</v>
      </c>
    </row>
    <row r="2731" spans="6:6" x14ac:dyDescent="0.3">
      <c r="F2731" s="27">
        <v>27290</v>
      </c>
    </row>
    <row r="2732" spans="6:6" x14ac:dyDescent="0.3">
      <c r="F2732" s="27">
        <v>27300</v>
      </c>
    </row>
    <row r="2733" spans="6:6" x14ac:dyDescent="0.3">
      <c r="F2733" s="27">
        <v>27310</v>
      </c>
    </row>
    <row r="2734" spans="6:6" x14ac:dyDescent="0.3">
      <c r="F2734" s="27">
        <v>27320</v>
      </c>
    </row>
    <row r="2735" spans="6:6" x14ac:dyDescent="0.3">
      <c r="F2735" s="27">
        <v>27330</v>
      </c>
    </row>
    <row r="2736" spans="6:6" x14ac:dyDescent="0.3">
      <c r="F2736" s="27">
        <v>27340</v>
      </c>
    </row>
    <row r="2737" spans="6:6" x14ac:dyDescent="0.3">
      <c r="F2737" s="27">
        <v>27350</v>
      </c>
    </row>
    <row r="2738" spans="6:6" x14ac:dyDescent="0.3">
      <c r="F2738" s="27">
        <v>27360</v>
      </c>
    </row>
    <row r="2739" spans="6:6" x14ac:dyDescent="0.3">
      <c r="F2739" s="27">
        <v>27370</v>
      </c>
    </row>
    <row r="2740" spans="6:6" x14ac:dyDescent="0.3">
      <c r="F2740" s="27">
        <v>27380</v>
      </c>
    </row>
    <row r="2741" spans="6:6" x14ac:dyDescent="0.3">
      <c r="F2741" s="27">
        <v>27390</v>
      </c>
    </row>
    <row r="2742" spans="6:6" x14ac:dyDescent="0.3">
      <c r="F2742" s="27">
        <v>27400</v>
      </c>
    </row>
    <row r="2743" spans="6:6" x14ac:dyDescent="0.3">
      <c r="F2743" s="27">
        <v>27410</v>
      </c>
    </row>
    <row r="2744" spans="6:6" x14ac:dyDescent="0.3">
      <c r="F2744" s="27">
        <v>27420</v>
      </c>
    </row>
    <row r="2745" spans="6:6" x14ac:dyDescent="0.3">
      <c r="F2745" s="27">
        <v>27430</v>
      </c>
    </row>
    <row r="2746" spans="6:6" x14ac:dyDescent="0.3">
      <c r="F2746" s="27">
        <v>27440</v>
      </c>
    </row>
    <row r="2747" spans="6:6" x14ac:dyDescent="0.3">
      <c r="F2747" s="27">
        <v>27450</v>
      </c>
    </row>
    <row r="2748" spans="6:6" x14ac:dyDescent="0.3">
      <c r="F2748" s="27">
        <v>27460</v>
      </c>
    </row>
    <row r="2749" spans="6:6" x14ac:dyDescent="0.3">
      <c r="F2749" s="27">
        <v>27470</v>
      </c>
    </row>
    <row r="2750" spans="6:6" x14ac:dyDescent="0.3">
      <c r="F2750" s="27">
        <v>27480</v>
      </c>
    </row>
    <row r="2751" spans="6:6" x14ac:dyDescent="0.3">
      <c r="F2751" s="27">
        <v>27490</v>
      </c>
    </row>
    <row r="2752" spans="6:6" x14ac:dyDescent="0.3">
      <c r="F2752" s="27">
        <v>27500</v>
      </c>
    </row>
    <row r="2753" spans="6:6" x14ac:dyDescent="0.3">
      <c r="F2753" s="27">
        <v>27510</v>
      </c>
    </row>
    <row r="2754" spans="6:6" x14ac:dyDescent="0.3">
      <c r="F2754" s="27">
        <v>27520</v>
      </c>
    </row>
    <row r="2755" spans="6:6" x14ac:dyDescent="0.3">
      <c r="F2755" s="27">
        <v>27530</v>
      </c>
    </row>
    <row r="2756" spans="6:6" x14ac:dyDescent="0.3">
      <c r="F2756" s="27">
        <v>27540</v>
      </c>
    </row>
    <row r="2757" spans="6:6" x14ac:dyDescent="0.3">
      <c r="F2757" s="27">
        <v>27550</v>
      </c>
    </row>
    <row r="2758" spans="6:6" x14ac:dyDescent="0.3">
      <c r="F2758" s="27">
        <v>27560</v>
      </c>
    </row>
    <row r="2759" spans="6:6" x14ac:dyDescent="0.3">
      <c r="F2759" s="27">
        <v>27570</v>
      </c>
    </row>
    <row r="2760" spans="6:6" x14ac:dyDescent="0.3">
      <c r="F2760" s="27">
        <v>27580</v>
      </c>
    </row>
    <row r="2761" spans="6:6" x14ac:dyDescent="0.3">
      <c r="F2761" s="27">
        <v>27590</v>
      </c>
    </row>
    <row r="2762" spans="6:6" x14ac:dyDescent="0.3">
      <c r="F2762" s="27">
        <v>27600</v>
      </c>
    </row>
    <row r="2763" spans="6:6" x14ac:dyDescent="0.3">
      <c r="F2763" s="27">
        <v>27610</v>
      </c>
    </row>
    <row r="2764" spans="6:6" x14ac:dyDescent="0.3">
      <c r="F2764" s="27">
        <v>27620</v>
      </c>
    </row>
    <row r="2765" spans="6:6" x14ac:dyDescent="0.3">
      <c r="F2765" s="27">
        <v>27630</v>
      </c>
    </row>
    <row r="2766" spans="6:6" x14ac:dyDescent="0.3">
      <c r="F2766" s="27">
        <v>27640</v>
      </c>
    </row>
    <row r="2767" spans="6:6" x14ac:dyDescent="0.3">
      <c r="F2767" s="27">
        <v>27650</v>
      </c>
    </row>
    <row r="2768" spans="6:6" x14ac:dyDescent="0.3">
      <c r="F2768" s="27">
        <v>27660</v>
      </c>
    </row>
    <row r="2769" spans="6:6" x14ac:dyDescent="0.3">
      <c r="F2769" s="27">
        <v>27670</v>
      </c>
    </row>
    <row r="2770" spans="6:6" x14ac:dyDescent="0.3">
      <c r="F2770" s="27">
        <v>27680</v>
      </c>
    </row>
    <row r="2771" spans="6:6" x14ac:dyDescent="0.3">
      <c r="F2771" s="27">
        <v>27690</v>
      </c>
    </row>
    <row r="2772" spans="6:6" x14ac:dyDescent="0.3">
      <c r="F2772" s="27">
        <v>27700</v>
      </c>
    </row>
    <row r="2773" spans="6:6" x14ac:dyDescent="0.3">
      <c r="F2773" s="27">
        <v>27710</v>
      </c>
    </row>
    <row r="2774" spans="6:6" x14ac:dyDescent="0.3">
      <c r="F2774" s="27">
        <v>27720</v>
      </c>
    </row>
    <row r="2775" spans="6:6" x14ac:dyDescent="0.3">
      <c r="F2775" s="27">
        <v>27730</v>
      </c>
    </row>
    <row r="2776" spans="6:6" x14ac:dyDescent="0.3">
      <c r="F2776" s="27">
        <v>27740</v>
      </c>
    </row>
    <row r="2777" spans="6:6" x14ac:dyDescent="0.3">
      <c r="F2777" s="27">
        <v>27750</v>
      </c>
    </row>
    <row r="2778" spans="6:6" x14ac:dyDescent="0.3">
      <c r="F2778" s="27">
        <v>27760</v>
      </c>
    </row>
    <row r="2779" spans="6:6" x14ac:dyDescent="0.3">
      <c r="F2779" s="27">
        <v>27770</v>
      </c>
    </row>
    <row r="2780" spans="6:6" x14ac:dyDescent="0.3">
      <c r="F2780" s="27">
        <v>27780</v>
      </c>
    </row>
    <row r="2781" spans="6:6" x14ac:dyDescent="0.3">
      <c r="F2781" s="27">
        <v>27790</v>
      </c>
    </row>
    <row r="2782" spans="6:6" x14ac:dyDescent="0.3">
      <c r="F2782" s="27">
        <v>27800</v>
      </c>
    </row>
    <row r="2783" spans="6:6" x14ac:dyDescent="0.3">
      <c r="F2783" s="27">
        <v>27810</v>
      </c>
    </row>
    <row r="2784" spans="6:6" x14ac:dyDescent="0.3">
      <c r="F2784" s="27">
        <v>27820</v>
      </c>
    </row>
    <row r="2785" spans="6:6" x14ac:dyDescent="0.3">
      <c r="F2785" s="27">
        <v>27830</v>
      </c>
    </row>
    <row r="2786" spans="6:6" x14ac:dyDescent="0.3">
      <c r="F2786" s="27">
        <v>27840</v>
      </c>
    </row>
    <row r="2787" spans="6:6" x14ac:dyDescent="0.3">
      <c r="F2787" s="27">
        <v>27850</v>
      </c>
    </row>
    <row r="2788" spans="6:6" x14ac:dyDescent="0.3">
      <c r="F2788" s="27">
        <v>27860</v>
      </c>
    </row>
    <row r="2789" spans="6:6" x14ac:dyDescent="0.3">
      <c r="F2789" s="27">
        <v>27870</v>
      </c>
    </row>
    <row r="2790" spans="6:6" x14ac:dyDescent="0.3">
      <c r="F2790" s="27">
        <v>27880</v>
      </c>
    </row>
    <row r="2791" spans="6:6" x14ac:dyDescent="0.3">
      <c r="F2791" s="27">
        <v>27890</v>
      </c>
    </row>
    <row r="2792" spans="6:6" x14ac:dyDescent="0.3">
      <c r="F2792" s="27">
        <v>27900</v>
      </c>
    </row>
    <row r="2793" spans="6:6" x14ac:dyDescent="0.3">
      <c r="F2793" s="27">
        <v>27910</v>
      </c>
    </row>
    <row r="2794" spans="6:6" x14ac:dyDescent="0.3">
      <c r="F2794" s="27">
        <v>27920</v>
      </c>
    </row>
    <row r="2795" spans="6:6" x14ac:dyDescent="0.3">
      <c r="F2795" s="27">
        <v>27930</v>
      </c>
    </row>
    <row r="2796" spans="6:6" x14ac:dyDescent="0.3">
      <c r="F2796" s="27">
        <v>27940</v>
      </c>
    </row>
    <row r="2797" spans="6:6" x14ac:dyDescent="0.3">
      <c r="F2797" s="27">
        <v>27950</v>
      </c>
    </row>
    <row r="2798" spans="6:6" x14ac:dyDescent="0.3">
      <c r="F2798" s="27">
        <v>27960</v>
      </c>
    </row>
    <row r="2799" spans="6:6" x14ac:dyDescent="0.3">
      <c r="F2799" s="27">
        <v>27970</v>
      </c>
    </row>
    <row r="2800" spans="6:6" x14ac:dyDescent="0.3">
      <c r="F2800" s="27">
        <v>27980</v>
      </c>
    </row>
    <row r="2801" spans="6:6" x14ac:dyDescent="0.3">
      <c r="F2801" s="27">
        <v>27990</v>
      </c>
    </row>
    <row r="2802" spans="6:6" x14ac:dyDescent="0.3">
      <c r="F2802" s="27">
        <v>28000</v>
      </c>
    </row>
    <row r="2803" spans="6:6" x14ac:dyDescent="0.3">
      <c r="F2803" s="27">
        <v>28010</v>
      </c>
    </row>
    <row r="2804" spans="6:6" x14ac:dyDescent="0.3">
      <c r="F2804" s="27">
        <v>28020</v>
      </c>
    </row>
    <row r="2805" spans="6:6" x14ac:dyDescent="0.3">
      <c r="F2805" s="27">
        <v>28030</v>
      </c>
    </row>
    <row r="2806" spans="6:6" x14ac:dyDescent="0.3">
      <c r="F2806" s="27">
        <v>28040</v>
      </c>
    </row>
    <row r="2807" spans="6:6" x14ac:dyDescent="0.3">
      <c r="F2807" s="27">
        <v>28050</v>
      </c>
    </row>
    <row r="2808" spans="6:6" x14ac:dyDescent="0.3">
      <c r="F2808" s="27">
        <v>28060</v>
      </c>
    </row>
    <row r="2809" spans="6:6" x14ac:dyDescent="0.3">
      <c r="F2809" s="27">
        <v>28070</v>
      </c>
    </row>
    <row r="2810" spans="6:6" x14ac:dyDescent="0.3">
      <c r="F2810" s="27">
        <v>28080</v>
      </c>
    </row>
    <row r="2811" spans="6:6" x14ac:dyDescent="0.3">
      <c r="F2811" s="27">
        <v>28090</v>
      </c>
    </row>
    <row r="2812" spans="6:6" x14ac:dyDescent="0.3">
      <c r="F2812" s="27">
        <v>28100</v>
      </c>
    </row>
    <row r="2813" spans="6:6" x14ac:dyDescent="0.3">
      <c r="F2813" s="27">
        <v>28110</v>
      </c>
    </row>
    <row r="2814" spans="6:6" x14ac:dyDescent="0.3">
      <c r="F2814" s="27">
        <v>28120</v>
      </c>
    </row>
    <row r="2815" spans="6:6" x14ac:dyDescent="0.3">
      <c r="F2815" s="27">
        <v>28130</v>
      </c>
    </row>
    <row r="2816" spans="6:6" x14ac:dyDescent="0.3">
      <c r="F2816" s="27">
        <v>28140</v>
      </c>
    </row>
    <row r="2817" spans="6:6" x14ac:dyDescent="0.3">
      <c r="F2817" s="27">
        <v>28150</v>
      </c>
    </row>
    <row r="2818" spans="6:6" x14ac:dyDescent="0.3">
      <c r="F2818" s="27">
        <v>28160</v>
      </c>
    </row>
    <row r="2819" spans="6:6" x14ac:dyDescent="0.3">
      <c r="F2819" s="27">
        <v>28170</v>
      </c>
    </row>
    <row r="2820" spans="6:6" x14ac:dyDescent="0.3">
      <c r="F2820" s="27">
        <v>28180</v>
      </c>
    </row>
    <row r="2821" spans="6:6" x14ac:dyDescent="0.3">
      <c r="F2821" s="27">
        <v>28190</v>
      </c>
    </row>
    <row r="2822" spans="6:6" x14ac:dyDescent="0.3">
      <c r="F2822" s="27">
        <v>28200</v>
      </c>
    </row>
    <row r="2823" spans="6:6" x14ac:dyDescent="0.3">
      <c r="F2823" s="27">
        <v>28210</v>
      </c>
    </row>
    <row r="2824" spans="6:6" x14ac:dyDescent="0.3">
      <c r="F2824" s="27">
        <v>28220</v>
      </c>
    </row>
    <row r="2825" spans="6:6" x14ac:dyDescent="0.3">
      <c r="F2825" s="27">
        <v>28230</v>
      </c>
    </row>
    <row r="2826" spans="6:6" x14ac:dyDescent="0.3">
      <c r="F2826" s="27">
        <v>28240</v>
      </c>
    </row>
    <row r="2827" spans="6:6" x14ac:dyDescent="0.3">
      <c r="F2827" s="27">
        <v>28250</v>
      </c>
    </row>
    <row r="2828" spans="6:6" x14ac:dyDescent="0.3">
      <c r="F2828" s="27">
        <v>28260</v>
      </c>
    </row>
    <row r="2829" spans="6:6" x14ac:dyDescent="0.3">
      <c r="F2829" s="27">
        <v>28270</v>
      </c>
    </row>
    <row r="2830" spans="6:6" x14ac:dyDescent="0.3">
      <c r="F2830" s="27">
        <v>28280</v>
      </c>
    </row>
    <row r="2831" spans="6:6" x14ac:dyDescent="0.3">
      <c r="F2831" s="27">
        <v>28290</v>
      </c>
    </row>
    <row r="2832" spans="6:6" x14ac:dyDescent="0.3">
      <c r="F2832" s="27">
        <v>28300</v>
      </c>
    </row>
    <row r="2833" spans="6:6" x14ac:dyDescent="0.3">
      <c r="F2833" s="27">
        <v>28310</v>
      </c>
    </row>
    <row r="2834" spans="6:6" x14ac:dyDescent="0.3">
      <c r="F2834" s="27">
        <v>28320</v>
      </c>
    </row>
    <row r="2835" spans="6:6" x14ac:dyDescent="0.3">
      <c r="F2835" s="27">
        <v>28330</v>
      </c>
    </row>
    <row r="2836" spans="6:6" x14ac:dyDescent="0.3">
      <c r="F2836" s="27">
        <v>28340</v>
      </c>
    </row>
    <row r="2837" spans="6:6" x14ac:dyDescent="0.3">
      <c r="F2837" s="27">
        <v>28350</v>
      </c>
    </row>
    <row r="2838" spans="6:6" x14ac:dyDescent="0.3">
      <c r="F2838" s="27">
        <v>28360</v>
      </c>
    </row>
    <row r="2839" spans="6:6" x14ac:dyDescent="0.3">
      <c r="F2839" s="27">
        <v>28370</v>
      </c>
    </row>
    <row r="2840" spans="6:6" x14ac:dyDescent="0.3">
      <c r="F2840" s="27">
        <v>28380</v>
      </c>
    </row>
    <row r="2841" spans="6:6" x14ac:dyDescent="0.3">
      <c r="F2841" s="27">
        <v>28390</v>
      </c>
    </row>
    <row r="2842" spans="6:6" x14ac:dyDescent="0.3">
      <c r="F2842" s="27">
        <v>28400</v>
      </c>
    </row>
    <row r="2843" spans="6:6" x14ac:dyDescent="0.3">
      <c r="F2843" s="27">
        <v>28410</v>
      </c>
    </row>
    <row r="2844" spans="6:6" x14ac:dyDescent="0.3">
      <c r="F2844" s="27">
        <v>28420</v>
      </c>
    </row>
    <row r="2845" spans="6:6" x14ac:dyDescent="0.3">
      <c r="F2845" s="27">
        <v>28430</v>
      </c>
    </row>
    <row r="2846" spans="6:6" x14ac:dyDescent="0.3">
      <c r="F2846" s="27">
        <v>28440</v>
      </c>
    </row>
    <row r="2847" spans="6:6" x14ac:dyDescent="0.3">
      <c r="F2847" s="27">
        <v>28450</v>
      </c>
    </row>
    <row r="2848" spans="6:6" x14ac:dyDescent="0.3">
      <c r="F2848" s="27">
        <v>28460</v>
      </c>
    </row>
    <row r="2849" spans="6:6" x14ac:dyDescent="0.3">
      <c r="F2849" s="27">
        <v>28470</v>
      </c>
    </row>
    <row r="2850" spans="6:6" x14ac:dyDescent="0.3">
      <c r="F2850" s="27">
        <v>28480</v>
      </c>
    </row>
    <row r="2851" spans="6:6" x14ac:dyDescent="0.3">
      <c r="F2851" s="27">
        <v>28490</v>
      </c>
    </row>
    <row r="2852" spans="6:6" x14ac:dyDescent="0.3">
      <c r="F2852" s="27">
        <v>28500</v>
      </c>
    </row>
    <row r="2853" spans="6:6" x14ac:dyDescent="0.3">
      <c r="F2853" s="27">
        <v>28510</v>
      </c>
    </row>
    <row r="2854" spans="6:6" x14ac:dyDescent="0.3">
      <c r="F2854" s="27">
        <v>28520</v>
      </c>
    </row>
    <row r="2855" spans="6:6" x14ac:dyDescent="0.3">
      <c r="F2855" s="27">
        <v>28530</v>
      </c>
    </row>
    <row r="2856" spans="6:6" x14ac:dyDescent="0.3">
      <c r="F2856" s="27">
        <v>28540</v>
      </c>
    </row>
    <row r="2857" spans="6:6" x14ac:dyDescent="0.3">
      <c r="F2857" s="27">
        <v>28550</v>
      </c>
    </row>
    <row r="2858" spans="6:6" x14ac:dyDescent="0.3">
      <c r="F2858" s="27">
        <v>28560</v>
      </c>
    </row>
    <row r="2859" spans="6:6" x14ac:dyDescent="0.3">
      <c r="F2859" s="27">
        <v>28570</v>
      </c>
    </row>
    <row r="2860" spans="6:6" x14ac:dyDescent="0.3">
      <c r="F2860" s="27">
        <v>28580</v>
      </c>
    </row>
    <row r="2861" spans="6:6" x14ac:dyDescent="0.3">
      <c r="F2861" s="27">
        <v>28590</v>
      </c>
    </row>
    <row r="2862" spans="6:6" x14ac:dyDescent="0.3">
      <c r="F2862" s="27">
        <v>28600</v>
      </c>
    </row>
    <row r="2863" spans="6:6" x14ac:dyDescent="0.3">
      <c r="F2863" s="27">
        <v>28610</v>
      </c>
    </row>
    <row r="2864" spans="6:6" x14ac:dyDescent="0.3">
      <c r="F2864" s="27">
        <v>28620</v>
      </c>
    </row>
    <row r="2865" spans="6:6" x14ac:dyDescent="0.3">
      <c r="F2865" s="27">
        <v>28630</v>
      </c>
    </row>
    <row r="2866" spans="6:6" x14ac:dyDescent="0.3">
      <c r="F2866" s="27">
        <v>28640</v>
      </c>
    </row>
    <row r="2867" spans="6:6" x14ac:dyDescent="0.3">
      <c r="F2867" s="27">
        <v>28650</v>
      </c>
    </row>
    <row r="2868" spans="6:6" x14ac:dyDescent="0.3">
      <c r="F2868" s="27">
        <v>28660</v>
      </c>
    </row>
    <row r="2869" spans="6:6" x14ac:dyDescent="0.3">
      <c r="F2869" s="27">
        <v>28670</v>
      </c>
    </row>
    <row r="2870" spans="6:6" x14ac:dyDescent="0.3">
      <c r="F2870" s="27">
        <v>28680</v>
      </c>
    </row>
    <row r="2871" spans="6:6" x14ac:dyDescent="0.3">
      <c r="F2871" s="27">
        <v>28690</v>
      </c>
    </row>
    <row r="2872" spans="6:6" x14ac:dyDescent="0.3">
      <c r="F2872" s="27">
        <v>28700</v>
      </c>
    </row>
    <row r="2873" spans="6:6" x14ac:dyDescent="0.3">
      <c r="F2873" s="27">
        <v>28710</v>
      </c>
    </row>
    <row r="2874" spans="6:6" x14ac:dyDescent="0.3">
      <c r="F2874" s="27">
        <v>28720</v>
      </c>
    </row>
    <row r="2875" spans="6:6" x14ac:dyDescent="0.3">
      <c r="F2875" s="27">
        <v>28730</v>
      </c>
    </row>
    <row r="2876" spans="6:6" x14ac:dyDescent="0.3">
      <c r="F2876" s="27">
        <v>28740</v>
      </c>
    </row>
    <row r="2877" spans="6:6" x14ac:dyDescent="0.3">
      <c r="F2877" s="27">
        <v>28750</v>
      </c>
    </row>
    <row r="2878" spans="6:6" x14ac:dyDescent="0.3">
      <c r="F2878" s="27">
        <v>28760</v>
      </c>
    </row>
    <row r="2879" spans="6:6" x14ac:dyDescent="0.3">
      <c r="F2879" s="27">
        <v>28770</v>
      </c>
    </row>
    <row r="2880" spans="6:6" x14ac:dyDescent="0.3">
      <c r="F2880" s="27">
        <v>28780</v>
      </c>
    </row>
    <row r="2881" spans="6:6" x14ac:dyDescent="0.3">
      <c r="F2881" s="27">
        <v>28790</v>
      </c>
    </row>
    <row r="2882" spans="6:6" x14ac:dyDescent="0.3">
      <c r="F2882" s="27">
        <v>28800</v>
      </c>
    </row>
    <row r="2883" spans="6:6" x14ac:dyDescent="0.3">
      <c r="F2883" s="27">
        <v>28810</v>
      </c>
    </row>
    <row r="2884" spans="6:6" x14ac:dyDescent="0.3">
      <c r="F2884" s="27">
        <v>28820</v>
      </c>
    </row>
    <row r="2885" spans="6:6" x14ac:dyDescent="0.3">
      <c r="F2885" s="27">
        <v>28830</v>
      </c>
    </row>
    <row r="2886" spans="6:6" x14ac:dyDescent="0.3">
      <c r="F2886" s="27">
        <v>28840</v>
      </c>
    </row>
    <row r="2887" spans="6:6" x14ac:dyDescent="0.3">
      <c r="F2887" s="27">
        <v>28850</v>
      </c>
    </row>
    <row r="2888" spans="6:6" x14ac:dyDescent="0.3">
      <c r="F2888" s="27">
        <v>28860</v>
      </c>
    </row>
    <row r="2889" spans="6:6" x14ac:dyDescent="0.3">
      <c r="F2889" s="27">
        <v>28870</v>
      </c>
    </row>
    <row r="2890" spans="6:6" x14ac:dyDescent="0.3">
      <c r="F2890" s="27">
        <v>28880</v>
      </c>
    </row>
    <row r="2891" spans="6:6" x14ac:dyDescent="0.3">
      <c r="F2891" s="27">
        <v>28890</v>
      </c>
    </row>
    <row r="2892" spans="6:6" x14ac:dyDescent="0.3">
      <c r="F2892" s="27">
        <v>28900</v>
      </c>
    </row>
    <row r="2893" spans="6:6" x14ac:dyDescent="0.3">
      <c r="F2893" s="27">
        <v>28910</v>
      </c>
    </row>
    <row r="2894" spans="6:6" x14ac:dyDescent="0.3">
      <c r="F2894" s="27">
        <v>28920</v>
      </c>
    </row>
    <row r="2895" spans="6:6" x14ac:dyDescent="0.3">
      <c r="F2895" s="27">
        <v>28930</v>
      </c>
    </row>
    <row r="2896" spans="6:6" x14ac:dyDescent="0.3">
      <c r="F2896" s="27">
        <v>28940</v>
      </c>
    </row>
    <row r="2897" spans="6:6" x14ac:dyDescent="0.3">
      <c r="F2897" s="27">
        <v>28950</v>
      </c>
    </row>
    <row r="2898" spans="6:6" x14ac:dyDescent="0.3">
      <c r="F2898" s="27">
        <v>28960</v>
      </c>
    </row>
    <row r="2899" spans="6:6" x14ac:dyDescent="0.3">
      <c r="F2899" s="27">
        <v>28970</v>
      </c>
    </row>
    <row r="2900" spans="6:6" x14ac:dyDescent="0.3">
      <c r="F2900" s="27">
        <v>28980</v>
      </c>
    </row>
    <row r="2901" spans="6:6" x14ac:dyDescent="0.3">
      <c r="F2901" s="27">
        <v>28990</v>
      </c>
    </row>
    <row r="2902" spans="6:6" x14ac:dyDescent="0.3">
      <c r="F2902" s="27">
        <v>29000</v>
      </c>
    </row>
    <row r="2903" spans="6:6" x14ac:dyDescent="0.3">
      <c r="F2903" s="27">
        <v>29010</v>
      </c>
    </row>
    <row r="2904" spans="6:6" x14ac:dyDescent="0.3">
      <c r="F2904" s="27">
        <v>29020</v>
      </c>
    </row>
    <row r="2905" spans="6:6" x14ac:dyDescent="0.3">
      <c r="F2905" s="27">
        <v>29030</v>
      </c>
    </row>
    <row r="2906" spans="6:6" x14ac:dyDescent="0.3">
      <c r="F2906" s="27">
        <v>29040</v>
      </c>
    </row>
    <row r="2907" spans="6:6" x14ac:dyDescent="0.3">
      <c r="F2907" s="27">
        <v>29050</v>
      </c>
    </row>
    <row r="2908" spans="6:6" x14ac:dyDescent="0.3">
      <c r="F2908" s="27">
        <v>29060</v>
      </c>
    </row>
    <row r="2909" spans="6:6" x14ac:dyDescent="0.3">
      <c r="F2909" s="27">
        <v>29070</v>
      </c>
    </row>
    <row r="2910" spans="6:6" x14ac:dyDescent="0.3">
      <c r="F2910" s="27">
        <v>29080</v>
      </c>
    </row>
    <row r="2911" spans="6:6" x14ac:dyDescent="0.3">
      <c r="F2911" s="27">
        <v>29090</v>
      </c>
    </row>
    <row r="2912" spans="6:6" x14ac:dyDescent="0.3">
      <c r="F2912" s="27">
        <v>29100</v>
      </c>
    </row>
    <row r="2913" spans="6:6" x14ac:dyDescent="0.3">
      <c r="F2913" s="27">
        <v>29110</v>
      </c>
    </row>
    <row r="2914" spans="6:6" x14ac:dyDescent="0.3">
      <c r="F2914" s="27">
        <v>29120</v>
      </c>
    </row>
    <row r="2915" spans="6:6" x14ac:dyDescent="0.3">
      <c r="F2915" s="27">
        <v>29130</v>
      </c>
    </row>
    <row r="2916" spans="6:6" x14ac:dyDescent="0.3">
      <c r="F2916" s="27">
        <v>29140</v>
      </c>
    </row>
    <row r="2917" spans="6:6" x14ac:dyDescent="0.3">
      <c r="F2917" s="27">
        <v>29150</v>
      </c>
    </row>
    <row r="2918" spans="6:6" x14ac:dyDescent="0.3">
      <c r="F2918" s="27">
        <v>29160</v>
      </c>
    </row>
    <row r="2919" spans="6:6" x14ac:dyDescent="0.3">
      <c r="F2919" s="27">
        <v>29170</v>
      </c>
    </row>
    <row r="2920" spans="6:6" x14ac:dyDescent="0.3">
      <c r="F2920" s="27">
        <v>29180</v>
      </c>
    </row>
    <row r="2921" spans="6:6" x14ac:dyDescent="0.3">
      <c r="F2921" s="27">
        <v>29190</v>
      </c>
    </row>
    <row r="2922" spans="6:6" x14ac:dyDescent="0.3">
      <c r="F2922" s="27">
        <v>29200</v>
      </c>
    </row>
    <row r="2923" spans="6:6" x14ac:dyDescent="0.3">
      <c r="F2923" s="27">
        <v>29210</v>
      </c>
    </row>
    <row r="2924" spans="6:6" x14ac:dyDescent="0.3">
      <c r="F2924" s="27">
        <v>29220</v>
      </c>
    </row>
    <row r="2925" spans="6:6" x14ac:dyDescent="0.3">
      <c r="F2925" s="27">
        <v>29230</v>
      </c>
    </row>
    <row r="2926" spans="6:6" x14ac:dyDescent="0.3">
      <c r="F2926" s="27">
        <v>29240</v>
      </c>
    </row>
    <row r="2927" spans="6:6" x14ac:dyDescent="0.3">
      <c r="F2927" s="27">
        <v>29250</v>
      </c>
    </row>
    <row r="2928" spans="6:6" x14ac:dyDescent="0.3">
      <c r="F2928" s="27">
        <v>29260</v>
      </c>
    </row>
    <row r="2929" spans="6:6" x14ac:dyDescent="0.3">
      <c r="F2929" s="27">
        <v>29270</v>
      </c>
    </row>
    <row r="2930" spans="6:6" x14ac:dyDescent="0.3">
      <c r="F2930" s="27">
        <v>29280</v>
      </c>
    </row>
    <row r="2931" spans="6:6" x14ac:dyDescent="0.3">
      <c r="F2931" s="27">
        <v>29290</v>
      </c>
    </row>
    <row r="2932" spans="6:6" x14ac:dyDescent="0.3">
      <c r="F2932" s="27">
        <v>29300</v>
      </c>
    </row>
    <row r="2933" spans="6:6" x14ac:dyDescent="0.3">
      <c r="F2933" s="27">
        <v>29310</v>
      </c>
    </row>
    <row r="2934" spans="6:6" x14ac:dyDescent="0.3">
      <c r="F2934" s="27">
        <v>29320</v>
      </c>
    </row>
    <row r="2935" spans="6:6" x14ac:dyDescent="0.3">
      <c r="F2935" s="27">
        <v>29330</v>
      </c>
    </row>
    <row r="2936" spans="6:6" x14ac:dyDescent="0.3">
      <c r="F2936" s="27">
        <v>29340</v>
      </c>
    </row>
    <row r="2937" spans="6:6" x14ac:dyDescent="0.3">
      <c r="F2937" s="27">
        <v>29350</v>
      </c>
    </row>
    <row r="2938" spans="6:6" x14ac:dyDescent="0.3">
      <c r="F2938" s="27">
        <v>29360</v>
      </c>
    </row>
    <row r="2939" spans="6:6" x14ac:dyDescent="0.3">
      <c r="F2939" s="27">
        <v>29370</v>
      </c>
    </row>
    <row r="2940" spans="6:6" x14ac:dyDescent="0.3">
      <c r="F2940" s="27">
        <v>29380</v>
      </c>
    </row>
    <row r="2941" spans="6:6" x14ac:dyDescent="0.3">
      <c r="F2941" s="27">
        <v>29390</v>
      </c>
    </row>
    <row r="2942" spans="6:6" x14ac:dyDescent="0.3">
      <c r="F2942" s="27">
        <v>29400</v>
      </c>
    </row>
    <row r="2943" spans="6:6" x14ac:dyDescent="0.3">
      <c r="F2943" s="27">
        <v>29410</v>
      </c>
    </row>
    <row r="2944" spans="6:6" x14ac:dyDescent="0.3">
      <c r="F2944" s="27">
        <v>29420</v>
      </c>
    </row>
    <row r="2945" spans="6:6" x14ac:dyDescent="0.3">
      <c r="F2945" s="27">
        <v>29430</v>
      </c>
    </row>
    <row r="2946" spans="6:6" x14ac:dyDescent="0.3">
      <c r="F2946" s="27">
        <v>29440</v>
      </c>
    </row>
    <row r="2947" spans="6:6" x14ac:dyDescent="0.3">
      <c r="F2947" s="27">
        <v>29450</v>
      </c>
    </row>
    <row r="2948" spans="6:6" x14ac:dyDescent="0.3">
      <c r="F2948" s="27">
        <v>29460</v>
      </c>
    </row>
    <row r="2949" spans="6:6" x14ac:dyDescent="0.3">
      <c r="F2949" s="27">
        <v>29470</v>
      </c>
    </row>
    <row r="2950" spans="6:6" x14ac:dyDescent="0.3">
      <c r="F2950" s="27">
        <v>29480</v>
      </c>
    </row>
    <row r="2951" spans="6:6" x14ac:dyDescent="0.3">
      <c r="F2951" s="27">
        <v>29490</v>
      </c>
    </row>
    <row r="2952" spans="6:6" x14ac:dyDescent="0.3">
      <c r="F2952" s="27">
        <v>29500</v>
      </c>
    </row>
    <row r="2953" spans="6:6" x14ac:dyDescent="0.3">
      <c r="F2953" s="27">
        <v>29510</v>
      </c>
    </row>
    <row r="2954" spans="6:6" x14ac:dyDescent="0.3">
      <c r="F2954" s="27">
        <v>29520</v>
      </c>
    </row>
    <row r="2955" spans="6:6" x14ac:dyDescent="0.3">
      <c r="F2955" s="27">
        <v>29530</v>
      </c>
    </row>
    <row r="2956" spans="6:6" x14ac:dyDescent="0.3">
      <c r="F2956" s="27">
        <v>29540</v>
      </c>
    </row>
    <row r="2957" spans="6:6" x14ac:dyDescent="0.3">
      <c r="F2957" s="27">
        <v>29550</v>
      </c>
    </row>
    <row r="2958" spans="6:6" x14ac:dyDescent="0.3">
      <c r="F2958" s="27">
        <v>29560</v>
      </c>
    </row>
    <row r="2959" spans="6:6" x14ac:dyDescent="0.3">
      <c r="F2959" s="27">
        <v>29570</v>
      </c>
    </row>
    <row r="2960" spans="6:6" x14ac:dyDescent="0.3">
      <c r="F2960" s="27">
        <v>29580</v>
      </c>
    </row>
    <row r="2961" spans="6:6" x14ac:dyDescent="0.3">
      <c r="F2961" s="27">
        <v>29590</v>
      </c>
    </row>
    <row r="2962" spans="6:6" x14ac:dyDescent="0.3">
      <c r="F2962" s="27">
        <v>29600</v>
      </c>
    </row>
    <row r="2963" spans="6:6" x14ac:dyDescent="0.3">
      <c r="F2963" s="27">
        <v>29610</v>
      </c>
    </row>
    <row r="2964" spans="6:6" x14ac:dyDescent="0.3">
      <c r="F2964" s="27">
        <v>29620</v>
      </c>
    </row>
    <row r="2965" spans="6:6" x14ac:dyDescent="0.3">
      <c r="F2965" s="27">
        <v>29630</v>
      </c>
    </row>
    <row r="2966" spans="6:6" x14ac:dyDescent="0.3">
      <c r="F2966" s="27">
        <v>29640</v>
      </c>
    </row>
    <row r="2967" spans="6:6" x14ac:dyDescent="0.3">
      <c r="F2967" s="27">
        <v>29650</v>
      </c>
    </row>
    <row r="2968" spans="6:6" x14ac:dyDescent="0.3">
      <c r="F2968" s="27">
        <v>29660</v>
      </c>
    </row>
    <row r="2969" spans="6:6" x14ac:dyDescent="0.3">
      <c r="F2969" s="27">
        <v>29670</v>
      </c>
    </row>
    <row r="2970" spans="6:6" x14ac:dyDescent="0.3">
      <c r="F2970" s="27">
        <v>29680</v>
      </c>
    </row>
    <row r="2971" spans="6:6" x14ac:dyDescent="0.3">
      <c r="F2971" s="27">
        <v>29690</v>
      </c>
    </row>
    <row r="2972" spans="6:6" x14ac:dyDescent="0.3">
      <c r="F2972" s="27">
        <v>29700</v>
      </c>
    </row>
    <row r="2973" spans="6:6" x14ac:dyDescent="0.3">
      <c r="F2973" s="27">
        <v>29710</v>
      </c>
    </row>
    <row r="2974" spans="6:6" x14ac:dyDescent="0.3">
      <c r="F2974" s="27">
        <v>29720</v>
      </c>
    </row>
    <row r="2975" spans="6:6" x14ac:dyDescent="0.3">
      <c r="F2975" s="27">
        <v>29730</v>
      </c>
    </row>
    <row r="2976" spans="6:6" x14ac:dyDescent="0.3">
      <c r="F2976" s="27">
        <v>29740</v>
      </c>
    </row>
    <row r="2977" spans="6:6" x14ac:dyDescent="0.3">
      <c r="F2977" s="27">
        <v>29750</v>
      </c>
    </row>
    <row r="2978" spans="6:6" x14ac:dyDescent="0.3">
      <c r="F2978" s="27">
        <v>29760</v>
      </c>
    </row>
    <row r="2979" spans="6:6" x14ac:dyDescent="0.3">
      <c r="F2979" s="27">
        <v>29770</v>
      </c>
    </row>
    <row r="2980" spans="6:6" x14ac:dyDescent="0.3">
      <c r="F2980" s="27">
        <v>29780</v>
      </c>
    </row>
    <row r="2981" spans="6:6" x14ac:dyDescent="0.3">
      <c r="F2981" s="27">
        <v>29790</v>
      </c>
    </row>
    <row r="2982" spans="6:6" x14ac:dyDescent="0.3">
      <c r="F2982" s="27">
        <v>29800</v>
      </c>
    </row>
    <row r="2983" spans="6:6" x14ac:dyDescent="0.3">
      <c r="F2983" s="27">
        <v>29810</v>
      </c>
    </row>
    <row r="2984" spans="6:6" x14ac:dyDescent="0.3">
      <c r="F2984" s="27">
        <v>29820</v>
      </c>
    </row>
    <row r="2985" spans="6:6" x14ac:dyDescent="0.3">
      <c r="F2985" s="27">
        <v>29830</v>
      </c>
    </row>
    <row r="2986" spans="6:6" x14ac:dyDescent="0.3">
      <c r="F2986" s="27">
        <v>29840</v>
      </c>
    </row>
    <row r="2987" spans="6:6" x14ac:dyDescent="0.3">
      <c r="F2987" s="27">
        <v>29850</v>
      </c>
    </row>
    <row r="2988" spans="6:6" x14ac:dyDescent="0.3">
      <c r="F2988" s="27">
        <v>29860</v>
      </c>
    </row>
    <row r="2989" spans="6:6" x14ac:dyDescent="0.3">
      <c r="F2989" s="27">
        <v>29870</v>
      </c>
    </row>
    <row r="2990" spans="6:6" x14ac:dyDescent="0.3">
      <c r="F2990" s="27">
        <v>29880</v>
      </c>
    </row>
    <row r="2991" spans="6:6" x14ac:dyDescent="0.3">
      <c r="F2991" s="27">
        <v>29890</v>
      </c>
    </row>
    <row r="2992" spans="6:6" x14ac:dyDescent="0.3">
      <c r="F2992" s="27">
        <v>29900</v>
      </c>
    </row>
    <row r="2993" spans="6:6" x14ac:dyDescent="0.3">
      <c r="F2993" s="27">
        <v>29910</v>
      </c>
    </row>
    <row r="2994" spans="6:6" x14ac:dyDescent="0.3">
      <c r="F2994" s="27">
        <v>29920</v>
      </c>
    </row>
    <row r="2995" spans="6:6" x14ac:dyDescent="0.3">
      <c r="F2995" s="27">
        <v>29930</v>
      </c>
    </row>
    <row r="2996" spans="6:6" x14ac:dyDescent="0.3">
      <c r="F2996" s="27">
        <v>29940</v>
      </c>
    </row>
    <row r="2997" spans="6:6" x14ac:dyDescent="0.3">
      <c r="F2997" s="27">
        <v>29950</v>
      </c>
    </row>
    <row r="2998" spans="6:6" x14ac:dyDescent="0.3">
      <c r="F2998" s="27">
        <v>29960</v>
      </c>
    </row>
    <row r="2999" spans="6:6" x14ac:dyDescent="0.3">
      <c r="F2999" s="27">
        <v>29970</v>
      </c>
    </row>
    <row r="3000" spans="6:6" x14ac:dyDescent="0.3">
      <c r="F3000" s="27">
        <v>29980</v>
      </c>
    </row>
    <row r="3001" spans="6:6" x14ac:dyDescent="0.3">
      <c r="F3001" s="27">
        <v>29990</v>
      </c>
    </row>
    <row r="3002" spans="6:6" x14ac:dyDescent="0.3">
      <c r="F3002" s="27">
        <v>30000</v>
      </c>
    </row>
    <row r="3003" spans="6:6" x14ac:dyDescent="0.3">
      <c r="F3003" s="27">
        <v>30010</v>
      </c>
    </row>
    <row r="3004" spans="6:6" x14ac:dyDescent="0.3">
      <c r="F3004" s="27">
        <v>30020</v>
      </c>
    </row>
    <row r="3005" spans="6:6" x14ac:dyDescent="0.3">
      <c r="F3005" s="27">
        <v>30030</v>
      </c>
    </row>
    <row r="3006" spans="6:6" x14ac:dyDescent="0.3">
      <c r="F3006" s="27">
        <v>30040</v>
      </c>
    </row>
    <row r="3007" spans="6:6" x14ac:dyDescent="0.3">
      <c r="F3007" s="27">
        <v>30050</v>
      </c>
    </row>
    <row r="3008" spans="6:6" x14ac:dyDescent="0.3">
      <c r="F3008" s="27">
        <v>30060</v>
      </c>
    </row>
    <row r="3009" spans="6:6" x14ac:dyDescent="0.3">
      <c r="F3009" s="27">
        <v>30070</v>
      </c>
    </row>
    <row r="3010" spans="6:6" x14ac:dyDescent="0.3">
      <c r="F3010" s="27">
        <v>30080</v>
      </c>
    </row>
    <row r="3011" spans="6:6" x14ac:dyDescent="0.3">
      <c r="F3011" s="27">
        <v>30090</v>
      </c>
    </row>
    <row r="3012" spans="6:6" x14ac:dyDescent="0.3">
      <c r="F3012" s="27">
        <v>30100</v>
      </c>
    </row>
    <row r="3013" spans="6:6" x14ac:dyDescent="0.3">
      <c r="F3013" s="27">
        <v>30110</v>
      </c>
    </row>
    <row r="3014" spans="6:6" x14ac:dyDescent="0.3">
      <c r="F3014" s="27">
        <v>30120</v>
      </c>
    </row>
    <row r="3015" spans="6:6" x14ac:dyDescent="0.3">
      <c r="F3015" s="27">
        <v>30130</v>
      </c>
    </row>
    <row r="3016" spans="6:6" x14ac:dyDescent="0.3">
      <c r="F3016" s="27">
        <v>30140</v>
      </c>
    </row>
    <row r="3017" spans="6:6" x14ac:dyDescent="0.3">
      <c r="F3017" s="27">
        <v>30150</v>
      </c>
    </row>
    <row r="3018" spans="6:6" x14ac:dyDescent="0.3">
      <c r="F3018" s="27">
        <v>30160</v>
      </c>
    </row>
    <row r="3019" spans="6:6" x14ac:dyDescent="0.3">
      <c r="F3019" s="27">
        <v>30170</v>
      </c>
    </row>
    <row r="3020" spans="6:6" x14ac:dyDescent="0.3">
      <c r="F3020" s="27">
        <v>30180</v>
      </c>
    </row>
    <row r="3021" spans="6:6" x14ac:dyDescent="0.3">
      <c r="F3021" s="27">
        <v>30190</v>
      </c>
    </row>
    <row r="3022" spans="6:6" x14ac:dyDescent="0.3">
      <c r="F3022" s="27">
        <v>30200</v>
      </c>
    </row>
    <row r="3023" spans="6:6" x14ac:dyDescent="0.3">
      <c r="F3023" s="27">
        <v>30210</v>
      </c>
    </row>
    <row r="3024" spans="6:6" x14ac:dyDescent="0.3">
      <c r="F3024" s="27">
        <v>30220</v>
      </c>
    </row>
    <row r="3025" spans="6:6" x14ac:dyDescent="0.3">
      <c r="F3025" s="27">
        <v>30230</v>
      </c>
    </row>
    <row r="3026" spans="6:6" x14ac:dyDescent="0.3">
      <c r="F3026" s="27">
        <v>30240</v>
      </c>
    </row>
    <row r="3027" spans="6:6" x14ac:dyDescent="0.3">
      <c r="F3027" s="27">
        <v>30250</v>
      </c>
    </row>
    <row r="3028" spans="6:6" x14ac:dyDescent="0.3">
      <c r="F3028" s="27">
        <v>30260</v>
      </c>
    </row>
    <row r="3029" spans="6:6" x14ac:dyDescent="0.3">
      <c r="F3029" s="27">
        <v>30270</v>
      </c>
    </row>
    <row r="3030" spans="6:6" x14ac:dyDescent="0.3">
      <c r="F3030" s="27">
        <v>30280</v>
      </c>
    </row>
    <row r="3031" spans="6:6" x14ac:dyDescent="0.3">
      <c r="F3031" s="27">
        <v>30290</v>
      </c>
    </row>
    <row r="3032" spans="6:6" x14ac:dyDescent="0.3">
      <c r="F3032" s="27">
        <v>30300</v>
      </c>
    </row>
    <row r="3033" spans="6:6" x14ac:dyDescent="0.3">
      <c r="F3033" s="27">
        <v>30310</v>
      </c>
    </row>
    <row r="3034" spans="6:6" x14ac:dyDescent="0.3">
      <c r="F3034" s="27">
        <v>30320</v>
      </c>
    </row>
    <row r="3035" spans="6:6" x14ac:dyDescent="0.3">
      <c r="F3035" s="27">
        <v>30330</v>
      </c>
    </row>
    <row r="3036" spans="6:6" x14ac:dyDescent="0.3">
      <c r="F3036" s="27">
        <v>30340</v>
      </c>
    </row>
    <row r="3037" spans="6:6" x14ac:dyDescent="0.3">
      <c r="F3037" s="27">
        <v>30350</v>
      </c>
    </row>
    <row r="3038" spans="6:6" x14ac:dyDescent="0.3">
      <c r="F3038" s="27">
        <v>30360</v>
      </c>
    </row>
    <row r="3039" spans="6:6" x14ac:dyDescent="0.3">
      <c r="F3039" s="27">
        <v>30370</v>
      </c>
    </row>
    <row r="3040" spans="6:6" x14ac:dyDescent="0.3">
      <c r="F3040" s="27">
        <v>30380</v>
      </c>
    </row>
    <row r="3041" spans="6:6" x14ac:dyDescent="0.3">
      <c r="F3041" s="27">
        <v>30390</v>
      </c>
    </row>
    <row r="3042" spans="6:6" x14ac:dyDescent="0.3">
      <c r="F3042" s="27">
        <v>30400</v>
      </c>
    </row>
    <row r="3043" spans="6:6" x14ac:dyDescent="0.3">
      <c r="F3043" s="27">
        <v>30410</v>
      </c>
    </row>
    <row r="3044" spans="6:6" x14ac:dyDescent="0.3">
      <c r="F3044" s="27">
        <v>30420</v>
      </c>
    </row>
    <row r="3045" spans="6:6" x14ac:dyDescent="0.3">
      <c r="F3045" s="27">
        <v>30430</v>
      </c>
    </row>
    <row r="3046" spans="6:6" x14ac:dyDescent="0.3">
      <c r="F3046" s="27">
        <v>30440</v>
      </c>
    </row>
    <row r="3047" spans="6:6" x14ac:dyDescent="0.3">
      <c r="F3047" s="27">
        <v>30450</v>
      </c>
    </row>
    <row r="3048" spans="6:6" x14ac:dyDescent="0.3">
      <c r="F3048" s="27">
        <v>30460</v>
      </c>
    </row>
    <row r="3049" spans="6:6" x14ac:dyDescent="0.3">
      <c r="F3049" s="27">
        <v>30470</v>
      </c>
    </row>
    <row r="3050" spans="6:6" x14ac:dyDescent="0.3">
      <c r="F3050" s="27">
        <v>30480</v>
      </c>
    </row>
    <row r="3051" spans="6:6" x14ac:dyDescent="0.3">
      <c r="F3051" s="27">
        <v>30490</v>
      </c>
    </row>
    <row r="3052" spans="6:6" x14ac:dyDescent="0.3">
      <c r="F3052" s="27">
        <v>30500</v>
      </c>
    </row>
    <row r="3053" spans="6:6" x14ac:dyDescent="0.3">
      <c r="F3053" s="27">
        <v>30510</v>
      </c>
    </row>
    <row r="3054" spans="6:6" x14ac:dyDescent="0.3">
      <c r="F3054" s="27">
        <v>30520</v>
      </c>
    </row>
    <row r="3055" spans="6:6" x14ac:dyDescent="0.3">
      <c r="F3055" s="27">
        <v>30530</v>
      </c>
    </row>
    <row r="3056" spans="6:6" x14ac:dyDescent="0.3">
      <c r="F3056" s="27">
        <v>30540</v>
      </c>
    </row>
    <row r="3057" spans="6:6" x14ac:dyDescent="0.3">
      <c r="F3057" s="27">
        <v>30550</v>
      </c>
    </row>
    <row r="3058" spans="6:6" x14ac:dyDescent="0.3">
      <c r="F3058" s="27">
        <v>30560</v>
      </c>
    </row>
    <row r="3059" spans="6:6" x14ac:dyDescent="0.3">
      <c r="F3059" s="27">
        <v>30570</v>
      </c>
    </row>
    <row r="3060" spans="6:6" x14ac:dyDescent="0.3">
      <c r="F3060" s="27">
        <v>30580</v>
      </c>
    </row>
    <row r="3061" spans="6:6" x14ac:dyDescent="0.3">
      <c r="F3061" s="27">
        <v>30590</v>
      </c>
    </row>
    <row r="3062" spans="6:6" x14ac:dyDescent="0.3">
      <c r="F3062" s="27">
        <v>30600</v>
      </c>
    </row>
    <row r="3063" spans="6:6" x14ac:dyDescent="0.3">
      <c r="F3063" s="27">
        <v>30610</v>
      </c>
    </row>
    <row r="3064" spans="6:6" x14ac:dyDescent="0.3">
      <c r="F3064" s="27">
        <v>30620</v>
      </c>
    </row>
    <row r="3065" spans="6:6" x14ac:dyDescent="0.3">
      <c r="F3065" s="27">
        <v>30630</v>
      </c>
    </row>
    <row r="3066" spans="6:6" x14ac:dyDescent="0.3">
      <c r="F3066" s="27">
        <v>30640</v>
      </c>
    </row>
    <row r="3067" spans="6:6" x14ac:dyDescent="0.3">
      <c r="F3067" s="27">
        <v>30650</v>
      </c>
    </row>
    <row r="3068" spans="6:6" x14ac:dyDescent="0.3">
      <c r="F3068" s="27">
        <v>30660</v>
      </c>
    </row>
    <row r="3069" spans="6:6" x14ac:dyDescent="0.3">
      <c r="F3069" s="27">
        <v>30670</v>
      </c>
    </row>
    <row r="3070" spans="6:6" x14ac:dyDescent="0.3">
      <c r="F3070" s="27">
        <v>30680</v>
      </c>
    </row>
    <row r="3071" spans="6:6" x14ac:dyDescent="0.3">
      <c r="F3071" s="27">
        <v>30690</v>
      </c>
    </row>
    <row r="3072" spans="6:6" x14ac:dyDescent="0.3">
      <c r="F3072" s="27">
        <v>30700</v>
      </c>
    </row>
    <row r="3073" spans="6:6" x14ac:dyDescent="0.3">
      <c r="F3073" s="27">
        <v>30710</v>
      </c>
    </row>
    <row r="3074" spans="6:6" x14ac:dyDescent="0.3">
      <c r="F3074" s="27">
        <v>30720</v>
      </c>
    </row>
    <row r="3075" spans="6:6" x14ac:dyDescent="0.3">
      <c r="F3075" s="27">
        <v>30730</v>
      </c>
    </row>
    <row r="3076" spans="6:6" x14ac:dyDescent="0.3">
      <c r="F3076" s="27">
        <v>30740</v>
      </c>
    </row>
    <row r="3077" spans="6:6" x14ac:dyDescent="0.3">
      <c r="F3077" s="27">
        <v>30750</v>
      </c>
    </row>
    <row r="3078" spans="6:6" x14ac:dyDescent="0.3">
      <c r="F3078" s="27">
        <v>30760</v>
      </c>
    </row>
    <row r="3079" spans="6:6" x14ac:dyDescent="0.3">
      <c r="F3079" s="27">
        <v>30770</v>
      </c>
    </row>
    <row r="3080" spans="6:6" x14ac:dyDescent="0.3">
      <c r="F3080" s="27">
        <v>30780</v>
      </c>
    </row>
    <row r="3081" spans="6:6" x14ac:dyDescent="0.3">
      <c r="F3081" s="27">
        <v>30790</v>
      </c>
    </row>
    <row r="3082" spans="6:6" x14ac:dyDescent="0.3">
      <c r="F3082" s="27">
        <v>30800</v>
      </c>
    </row>
    <row r="3083" spans="6:6" x14ac:dyDescent="0.3">
      <c r="F3083" s="27">
        <v>30810</v>
      </c>
    </row>
    <row r="3084" spans="6:6" x14ac:dyDescent="0.3">
      <c r="F3084" s="27">
        <v>30820</v>
      </c>
    </row>
    <row r="3085" spans="6:6" x14ac:dyDescent="0.3">
      <c r="F3085" s="27">
        <v>30830</v>
      </c>
    </row>
    <row r="3086" spans="6:6" x14ac:dyDescent="0.3">
      <c r="F3086" s="27">
        <v>30840</v>
      </c>
    </row>
    <row r="3087" spans="6:6" x14ac:dyDescent="0.3">
      <c r="F3087" s="27">
        <v>30850</v>
      </c>
    </row>
    <row r="3088" spans="6:6" x14ac:dyDescent="0.3">
      <c r="F3088" s="27">
        <v>30860</v>
      </c>
    </row>
    <row r="3089" spans="6:6" x14ac:dyDescent="0.3">
      <c r="F3089" s="27">
        <v>30870</v>
      </c>
    </row>
    <row r="3090" spans="6:6" x14ac:dyDescent="0.3">
      <c r="F3090" s="27">
        <v>30880</v>
      </c>
    </row>
    <row r="3091" spans="6:6" x14ac:dyDescent="0.3">
      <c r="F3091" s="27">
        <v>30890</v>
      </c>
    </row>
    <row r="3092" spans="6:6" x14ac:dyDescent="0.3">
      <c r="F3092" s="27">
        <v>30900</v>
      </c>
    </row>
    <row r="3093" spans="6:6" x14ac:dyDescent="0.3">
      <c r="F3093" s="27">
        <v>30910</v>
      </c>
    </row>
    <row r="3094" spans="6:6" x14ac:dyDescent="0.3">
      <c r="F3094" s="27">
        <v>30920</v>
      </c>
    </row>
    <row r="3095" spans="6:6" x14ac:dyDescent="0.3">
      <c r="F3095" s="27">
        <v>30930</v>
      </c>
    </row>
    <row r="3096" spans="6:6" x14ac:dyDescent="0.3">
      <c r="F3096" s="27">
        <v>30940</v>
      </c>
    </row>
    <row r="3097" spans="6:6" x14ac:dyDescent="0.3">
      <c r="F3097" s="27">
        <v>30950</v>
      </c>
    </row>
    <row r="3098" spans="6:6" x14ac:dyDescent="0.3">
      <c r="F3098" s="27">
        <v>30960</v>
      </c>
    </row>
    <row r="3099" spans="6:6" x14ac:dyDescent="0.3">
      <c r="F3099" s="27">
        <v>30970</v>
      </c>
    </row>
    <row r="3100" spans="6:6" x14ac:dyDescent="0.3">
      <c r="F3100" s="27">
        <v>30980</v>
      </c>
    </row>
    <row r="3101" spans="6:6" x14ac:dyDescent="0.3">
      <c r="F3101" s="27">
        <v>30990</v>
      </c>
    </row>
    <row r="3102" spans="6:6" x14ac:dyDescent="0.3">
      <c r="F3102" s="27">
        <v>31000</v>
      </c>
    </row>
    <row r="3103" spans="6:6" x14ac:dyDescent="0.3">
      <c r="F3103" s="27">
        <v>31010</v>
      </c>
    </row>
    <row r="3104" spans="6:6" x14ac:dyDescent="0.3">
      <c r="F3104" s="27">
        <v>31020</v>
      </c>
    </row>
    <row r="3105" spans="6:6" x14ac:dyDescent="0.3">
      <c r="F3105" s="27">
        <v>31030</v>
      </c>
    </row>
    <row r="3106" spans="6:6" x14ac:dyDescent="0.3">
      <c r="F3106" s="27">
        <v>31040</v>
      </c>
    </row>
    <row r="3107" spans="6:6" x14ac:dyDescent="0.3">
      <c r="F3107" s="27">
        <v>31050</v>
      </c>
    </row>
    <row r="3108" spans="6:6" x14ac:dyDescent="0.3">
      <c r="F3108" s="27">
        <v>31060</v>
      </c>
    </row>
    <row r="3109" spans="6:6" x14ac:dyDescent="0.3">
      <c r="F3109" s="27">
        <v>31070</v>
      </c>
    </row>
    <row r="3110" spans="6:6" x14ac:dyDescent="0.3">
      <c r="F3110" s="27">
        <v>31080</v>
      </c>
    </row>
    <row r="3111" spans="6:6" x14ac:dyDescent="0.3">
      <c r="F3111" s="27">
        <v>31090</v>
      </c>
    </row>
    <row r="3112" spans="6:6" x14ac:dyDescent="0.3">
      <c r="F3112" s="27">
        <v>31100</v>
      </c>
    </row>
    <row r="3113" spans="6:6" x14ac:dyDescent="0.3">
      <c r="F3113" s="27">
        <v>31110</v>
      </c>
    </row>
    <row r="3114" spans="6:6" x14ac:dyDescent="0.3">
      <c r="F3114" s="27">
        <v>31120</v>
      </c>
    </row>
    <row r="3115" spans="6:6" x14ac:dyDescent="0.3">
      <c r="F3115" s="27">
        <v>31130</v>
      </c>
    </row>
    <row r="3116" spans="6:6" x14ac:dyDescent="0.3">
      <c r="F3116" s="27">
        <v>31140</v>
      </c>
    </row>
    <row r="3117" spans="6:6" x14ac:dyDescent="0.3">
      <c r="F3117" s="27">
        <v>31150</v>
      </c>
    </row>
    <row r="3118" spans="6:6" x14ac:dyDescent="0.3">
      <c r="F3118" s="27">
        <v>31160</v>
      </c>
    </row>
    <row r="3119" spans="6:6" x14ac:dyDescent="0.3">
      <c r="F3119" s="27">
        <v>31170</v>
      </c>
    </row>
    <row r="3120" spans="6:6" x14ac:dyDescent="0.3">
      <c r="F3120" s="27">
        <v>31180</v>
      </c>
    </row>
    <row r="3121" spans="6:6" x14ac:dyDescent="0.3">
      <c r="F3121" s="27">
        <v>31190</v>
      </c>
    </row>
    <row r="3122" spans="6:6" x14ac:dyDescent="0.3">
      <c r="F3122" s="27">
        <v>31200</v>
      </c>
    </row>
    <row r="3123" spans="6:6" x14ac:dyDescent="0.3">
      <c r="F3123" s="27">
        <v>31210</v>
      </c>
    </row>
    <row r="3124" spans="6:6" x14ac:dyDescent="0.3">
      <c r="F3124" s="27">
        <v>31220</v>
      </c>
    </row>
    <row r="3125" spans="6:6" x14ac:dyDescent="0.3">
      <c r="F3125" s="27">
        <v>31230</v>
      </c>
    </row>
    <row r="3126" spans="6:6" x14ac:dyDescent="0.3">
      <c r="F3126" s="27">
        <v>31240</v>
      </c>
    </row>
    <row r="3127" spans="6:6" x14ac:dyDescent="0.3">
      <c r="F3127" s="27">
        <v>31250</v>
      </c>
    </row>
    <row r="3128" spans="6:6" x14ac:dyDescent="0.3">
      <c r="F3128" s="27">
        <v>31260</v>
      </c>
    </row>
    <row r="3129" spans="6:6" x14ac:dyDescent="0.3">
      <c r="F3129" s="27">
        <v>31270</v>
      </c>
    </row>
    <row r="3130" spans="6:6" x14ac:dyDescent="0.3">
      <c r="F3130" s="27">
        <v>31280</v>
      </c>
    </row>
    <row r="3131" spans="6:6" x14ac:dyDescent="0.3">
      <c r="F3131" s="27">
        <v>31290</v>
      </c>
    </row>
    <row r="3132" spans="6:6" x14ac:dyDescent="0.3">
      <c r="F3132" s="27">
        <v>31300</v>
      </c>
    </row>
    <row r="3133" spans="6:6" x14ac:dyDescent="0.3">
      <c r="F3133" s="27">
        <v>31310</v>
      </c>
    </row>
    <row r="3134" spans="6:6" x14ac:dyDescent="0.3">
      <c r="F3134" s="27">
        <v>31320</v>
      </c>
    </row>
    <row r="3135" spans="6:6" x14ac:dyDescent="0.3">
      <c r="F3135" s="27">
        <v>31330</v>
      </c>
    </row>
    <row r="3136" spans="6:6" x14ac:dyDescent="0.3">
      <c r="F3136" s="27">
        <v>31340</v>
      </c>
    </row>
    <row r="3137" spans="6:6" x14ac:dyDescent="0.3">
      <c r="F3137" s="27">
        <v>31350</v>
      </c>
    </row>
    <row r="3138" spans="6:6" x14ac:dyDescent="0.3">
      <c r="F3138" s="27">
        <v>31360</v>
      </c>
    </row>
    <row r="3139" spans="6:6" x14ac:dyDescent="0.3">
      <c r="F3139" s="27">
        <v>31370</v>
      </c>
    </row>
    <row r="3140" spans="6:6" x14ac:dyDescent="0.3">
      <c r="F3140" s="27">
        <v>31380</v>
      </c>
    </row>
    <row r="3141" spans="6:6" x14ac:dyDescent="0.3">
      <c r="F3141" s="27">
        <v>31390</v>
      </c>
    </row>
    <row r="3142" spans="6:6" x14ac:dyDescent="0.3">
      <c r="F3142" s="27">
        <v>31400</v>
      </c>
    </row>
    <row r="3143" spans="6:6" x14ac:dyDescent="0.3">
      <c r="F3143" s="27">
        <v>31410</v>
      </c>
    </row>
    <row r="3144" spans="6:6" x14ac:dyDescent="0.3">
      <c r="F3144" s="27">
        <v>31420</v>
      </c>
    </row>
    <row r="3145" spans="6:6" x14ac:dyDescent="0.3">
      <c r="F3145" s="27">
        <v>31430</v>
      </c>
    </row>
    <row r="3146" spans="6:6" x14ac:dyDescent="0.3">
      <c r="F3146" s="27">
        <v>31440</v>
      </c>
    </row>
    <row r="3147" spans="6:6" x14ac:dyDescent="0.3">
      <c r="F3147" s="27">
        <v>31450</v>
      </c>
    </row>
    <row r="3148" spans="6:6" x14ac:dyDescent="0.3">
      <c r="F3148" s="27">
        <v>31460</v>
      </c>
    </row>
    <row r="3149" spans="6:6" x14ac:dyDescent="0.3">
      <c r="F3149" s="27">
        <v>31470</v>
      </c>
    </row>
    <row r="3150" spans="6:6" x14ac:dyDescent="0.3">
      <c r="F3150" s="27">
        <v>31480</v>
      </c>
    </row>
    <row r="3151" spans="6:6" x14ac:dyDescent="0.3">
      <c r="F3151" s="27">
        <v>31490</v>
      </c>
    </row>
    <row r="3152" spans="6:6" x14ac:dyDescent="0.3">
      <c r="F3152" s="27">
        <v>31500</v>
      </c>
    </row>
    <row r="3153" spans="6:6" x14ac:dyDescent="0.3">
      <c r="F3153" s="27">
        <v>31510</v>
      </c>
    </row>
    <row r="3154" spans="6:6" x14ac:dyDescent="0.3">
      <c r="F3154" s="27">
        <v>31520</v>
      </c>
    </row>
    <row r="3155" spans="6:6" x14ac:dyDescent="0.3">
      <c r="F3155" s="27">
        <v>31530</v>
      </c>
    </row>
    <row r="3156" spans="6:6" x14ac:dyDescent="0.3">
      <c r="F3156" s="27">
        <v>31540</v>
      </c>
    </row>
    <row r="3157" spans="6:6" x14ac:dyDescent="0.3">
      <c r="F3157" s="27">
        <v>31550</v>
      </c>
    </row>
    <row r="3158" spans="6:6" x14ac:dyDescent="0.3">
      <c r="F3158" s="27">
        <v>31560</v>
      </c>
    </row>
    <row r="3159" spans="6:6" x14ac:dyDescent="0.3">
      <c r="F3159" s="27">
        <v>31570</v>
      </c>
    </row>
    <row r="3160" spans="6:6" x14ac:dyDescent="0.3">
      <c r="F3160" s="27">
        <v>31580</v>
      </c>
    </row>
    <row r="3161" spans="6:6" x14ac:dyDescent="0.3">
      <c r="F3161" s="27">
        <v>31590</v>
      </c>
    </row>
    <row r="3162" spans="6:6" x14ac:dyDescent="0.3">
      <c r="F3162" s="27">
        <v>31600</v>
      </c>
    </row>
    <row r="3163" spans="6:6" x14ac:dyDescent="0.3">
      <c r="F3163" s="27">
        <v>31610</v>
      </c>
    </row>
    <row r="3164" spans="6:6" x14ac:dyDescent="0.3">
      <c r="F3164" s="27">
        <v>31620</v>
      </c>
    </row>
    <row r="3165" spans="6:6" x14ac:dyDescent="0.3">
      <c r="F3165" s="27">
        <v>31630</v>
      </c>
    </row>
    <row r="3166" spans="6:6" x14ac:dyDescent="0.3">
      <c r="F3166" s="27">
        <v>31640</v>
      </c>
    </row>
    <row r="3167" spans="6:6" x14ac:dyDescent="0.3">
      <c r="F3167" s="27">
        <v>31650</v>
      </c>
    </row>
    <row r="3168" spans="6:6" x14ac:dyDescent="0.3">
      <c r="F3168" s="27">
        <v>31660</v>
      </c>
    </row>
    <row r="3169" spans="6:6" x14ac:dyDescent="0.3">
      <c r="F3169" s="27">
        <v>31670</v>
      </c>
    </row>
    <row r="3170" spans="6:6" x14ac:dyDescent="0.3">
      <c r="F3170" s="27">
        <v>31680</v>
      </c>
    </row>
    <row r="3171" spans="6:6" x14ac:dyDescent="0.3">
      <c r="F3171" s="27">
        <v>31690</v>
      </c>
    </row>
    <row r="3172" spans="6:6" x14ac:dyDescent="0.3">
      <c r="F3172" s="27">
        <v>31700</v>
      </c>
    </row>
    <row r="3173" spans="6:6" x14ac:dyDescent="0.3">
      <c r="F3173" s="27">
        <v>31710</v>
      </c>
    </row>
    <row r="3174" spans="6:6" x14ac:dyDescent="0.3">
      <c r="F3174" s="27">
        <v>31720</v>
      </c>
    </row>
    <row r="3175" spans="6:6" x14ac:dyDescent="0.3">
      <c r="F3175" s="27">
        <v>31730</v>
      </c>
    </row>
    <row r="3176" spans="6:6" x14ac:dyDescent="0.3">
      <c r="F3176" s="27">
        <v>31740</v>
      </c>
    </row>
    <row r="3177" spans="6:6" x14ac:dyDescent="0.3">
      <c r="F3177" s="27">
        <v>31750</v>
      </c>
    </row>
    <row r="3178" spans="6:6" x14ac:dyDescent="0.3">
      <c r="F3178" s="27">
        <v>31760</v>
      </c>
    </row>
    <row r="3179" spans="6:6" x14ac:dyDescent="0.3">
      <c r="F3179" s="27">
        <v>31770</v>
      </c>
    </row>
    <row r="3180" spans="6:6" x14ac:dyDescent="0.3">
      <c r="F3180" s="27">
        <v>31780</v>
      </c>
    </row>
    <row r="3181" spans="6:6" x14ac:dyDescent="0.3">
      <c r="F3181" s="27">
        <v>31790</v>
      </c>
    </row>
    <row r="3182" spans="6:6" x14ac:dyDescent="0.3">
      <c r="F3182" s="27">
        <v>31800</v>
      </c>
    </row>
    <row r="3183" spans="6:6" x14ac:dyDescent="0.3">
      <c r="F3183" s="27">
        <v>31810</v>
      </c>
    </row>
    <row r="3184" spans="6:6" x14ac:dyDescent="0.3">
      <c r="F3184" s="27">
        <v>31820</v>
      </c>
    </row>
    <row r="3185" spans="6:6" x14ac:dyDescent="0.3">
      <c r="F3185" s="27">
        <v>31830</v>
      </c>
    </row>
    <row r="3186" spans="6:6" x14ac:dyDescent="0.3">
      <c r="F3186" s="27">
        <v>31840</v>
      </c>
    </row>
    <row r="3187" spans="6:6" x14ac:dyDescent="0.3">
      <c r="F3187" s="27">
        <v>31850</v>
      </c>
    </row>
    <row r="3188" spans="6:6" x14ac:dyDescent="0.3">
      <c r="F3188" s="27">
        <v>31860</v>
      </c>
    </row>
    <row r="3189" spans="6:6" x14ac:dyDescent="0.3">
      <c r="F3189" s="27">
        <v>31870</v>
      </c>
    </row>
    <row r="3190" spans="6:6" x14ac:dyDescent="0.3">
      <c r="F3190" s="27">
        <v>31880</v>
      </c>
    </row>
    <row r="3191" spans="6:6" x14ac:dyDescent="0.3">
      <c r="F3191" s="27">
        <v>31890</v>
      </c>
    </row>
    <row r="3192" spans="6:6" x14ac:dyDescent="0.3">
      <c r="F3192" s="27">
        <v>31900</v>
      </c>
    </row>
    <row r="3193" spans="6:6" x14ac:dyDescent="0.3">
      <c r="F3193" s="27">
        <v>31910</v>
      </c>
    </row>
    <row r="3194" spans="6:6" x14ac:dyDescent="0.3">
      <c r="F3194" s="27">
        <v>31920</v>
      </c>
    </row>
    <row r="3195" spans="6:6" x14ac:dyDescent="0.3">
      <c r="F3195" s="27">
        <v>31930</v>
      </c>
    </row>
    <row r="3196" spans="6:6" x14ac:dyDescent="0.3">
      <c r="F3196" s="27">
        <v>31940</v>
      </c>
    </row>
    <row r="3197" spans="6:6" x14ac:dyDescent="0.3">
      <c r="F3197" s="27">
        <v>31950</v>
      </c>
    </row>
    <row r="3198" spans="6:6" x14ac:dyDescent="0.3">
      <c r="F3198" s="27">
        <v>31960</v>
      </c>
    </row>
    <row r="3199" spans="6:6" x14ac:dyDescent="0.3">
      <c r="F3199" s="27">
        <v>31970</v>
      </c>
    </row>
    <row r="3200" spans="6:6" x14ac:dyDescent="0.3">
      <c r="F3200" s="27">
        <v>31980</v>
      </c>
    </row>
    <row r="3201" spans="6:6" x14ac:dyDescent="0.3">
      <c r="F3201" s="27">
        <v>31990</v>
      </c>
    </row>
    <row r="3202" spans="6:6" x14ac:dyDescent="0.3">
      <c r="F3202" s="27">
        <v>32000</v>
      </c>
    </row>
    <row r="3203" spans="6:6" x14ac:dyDescent="0.3">
      <c r="F3203" s="27">
        <v>32010</v>
      </c>
    </row>
    <row r="3204" spans="6:6" x14ac:dyDescent="0.3">
      <c r="F3204" s="27">
        <v>32020</v>
      </c>
    </row>
    <row r="3205" spans="6:6" x14ac:dyDescent="0.3">
      <c r="F3205" s="27">
        <v>32030</v>
      </c>
    </row>
    <row r="3206" spans="6:6" x14ac:dyDescent="0.3">
      <c r="F3206" s="27">
        <v>32040</v>
      </c>
    </row>
    <row r="3207" spans="6:6" x14ac:dyDescent="0.3">
      <c r="F3207" s="27">
        <v>32050</v>
      </c>
    </row>
    <row r="3208" spans="6:6" x14ac:dyDescent="0.3">
      <c r="F3208" s="27">
        <v>32060</v>
      </c>
    </row>
    <row r="3209" spans="6:6" x14ac:dyDescent="0.3">
      <c r="F3209" s="27">
        <v>32070</v>
      </c>
    </row>
    <row r="3210" spans="6:6" x14ac:dyDescent="0.3">
      <c r="F3210" s="27">
        <v>32080</v>
      </c>
    </row>
    <row r="3211" spans="6:6" x14ac:dyDescent="0.3">
      <c r="F3211" s="27">
        <v>32090</v>
      </c>
    </row>
    <row r="3212" spans="6:6" x14ac:dyDescent="0.3">
      <c r="F3212" s="27">
        <v>32100</v>
      </c>
    </row>
    <row r="3213" spans="6:6" x14ac:dyDescent="0.3">
      <c r="F3213" s="27">
        <v>32110</v>
      </c>
    </row>
    <row r="3214" spans="6:6" x14ac:dyDescent="0.3">
      <c r="F3214" s="27">
        <v>32120</v>
      </c>
    </row>
    <row r="3215" spans="6:6" x14ac:dyDescent="0.3">
      <c r="F3215" s="27">
        <v>32130</v>
      </c>
    </row>
    <row r="3216" spans="6:6" x14ac:dyDescent="0.3">
      <c r="F3216" s="27">
        <v>32140</v>
      </c>
    </row>
    <row r="3217" spans="6:6" x14ac:dyDescent="0.3">
      <c r="F3217" s="27">
        <v>32150</v>
      </c>
    </row>
    <row r="3218" spans="6:6" x14ac:dyDescent="0.3">
      <c r="F3218" s="27">
        <v>32160</v>
      </c>
    </row>
    <row r="3219" spans="6:6" x14ac:dyDescent="0.3">
      <c r="F3219" s="27">
        <v>32170</v>
      </c>
    </row>
    <row r="3220" spans="6:6" x14ac:dyDescent="0.3">
      <c r="F3220" s="27">
        <v>32180</v>
      </c>
    </row>
    <row r="3221" spans="6:6" x14ac:dyDescent="0.3">
      <c r="F3221" s="27">
        <v>32190</v>
      </c>
    </row>
    <row r="3222" spans="6:6" x14ac:dyDescent="0.3">
      <c r="F3222" s="27">
        <v>32200</v>
      </c>
    </row>
    <row r="3223" spans="6:6" x14ac:dyDescent="0.3">
      <c r="F3223" s="27">
        <v>32210</v>
      </c>
    </row>
    <row r="3224" spans="6:6" x14ac:dyDescent="0.3">
      <c r="F3224" s="27">
        <v>32220</v>
      </c>
    </row>
    <row r="3225" spans="6:6" x14ac:dyDescent="0.3">
      <c r="F3225" s="27">
        <v>32230</v>
      </c>
    </row>
    <row r="3226" spans="6:6" x14ac:dyDescent="0.3">
      <c r="F3226" s="27">
        <v>32240</v>
      </c>
    </row>
    <row r="3227" spans="6:6" x14ac:dyDescent="0.3">
      <c r="F3227" s="27">
        <v>32250</v>
      </c>
    </row>
    <row r="3228" spans="6:6" x14ac:dyDescent="0.3">
      <c r="F3228" s="27">
        <v>32260</v>
      </c>
    </row>
    <row r="3229" spans="6:6" x14ac:dyDescent="0.3">
      <c r="F3229" s="27">
        <v>32270</v>
      </c>
    </row>
    <row r="3230" spans="6:6" x14ac:dyDescent="0.3">
      <c r="F3230" s="27">
        <v>32280</v>
      </c>
    </row>
    <row r="3231" spans="6:6" x14ac:dyDescent="0.3">
      <c r="F3231" s="27">
        <v>32290</v>
      </c>
    </row>
    <row r="3232" spans="6:6" x14ac:dyDescent="0.3">
      <c r="F3232" s="27">
        <v>32300</v>
      </c>
    </row>
    <row r="3233" spans="6:6" x14ac:dyDescent="0.3">
      <c r="F3233" s="27">
        <v>32310</v>
      </c>
    </row>
    <row r="3234" spans="6:6" x14ac:dyDescent="0.3">
      <c r="F3234" s="27">
        <v>32320</v>
      </c>
    </row>
    <row r="3235" spans="6:6" x14ac:dyDescent="0.3">
      <c r="F3235" s="27">
        <v>32330</v>
      </c>
    </row>
    <row r="3236" spans="6:6" x14ac:dyDescent="0.3">
      <c r="F3236" s="27">
        <v>32340</v>
      </c>
    </row>
    <row r="3237" spans="6:6" x14ac:dyDescent="0.3">
      <c r="F3237" s="27">
        <v>32350</v>
      </c>
    </row>
    <row r="3238" spans="6:6" x14ac:dyDescent="0.3">
      <c r="F3238" s="27">
        <v>32360</v>
      </c>
    </row>
    <row r="3239" spans="6:6" x14ac:dyDescent="0.3">
      <c r="F3239" s="27">
        <v>32370</v>
      </c>
    </row>
    <row r="3240" spans="6:6" x14ac:dyDescent="0.3">
      <c r="F3240" s="27">
        <v>32380</v>
      </c>
    </row>
    <row r="3241" spans="6:6" x14ac:dyDescent="0.3">
      <c r="F3241" s="27">
        <v>32390</v>
      </c>
    </row>
    <row r="3242" spans="6:6" x14ac:dyDescent="0.3">
      <c r="F3242" s="27">
        <v>32400</v>
      </c>
    </row>
    <row r="3243" spans="6:6" x14ac:dyDescent="0.3">
      <c r="F3243" s="27">
        <v>32410</v>
      </c>
    </row>
    <row r="3244" spans="6:6" x14ac:dyDescent="0.3">
      <c r="F3244" s="27">
        <v>32420</v>
      </c>
    </row>
    <row r="3245" spans="6:6" x14ac:dyDescent="0.3">
      <c r="F3245" s="27">
        <v>32430</v>
      </c>
    </row>
    <row r="3246" spans="6:6" x14ac:dyDescent="0.3">
      <c r="F3246" s="27">
        <v>32440</v>
      </c>
    </row>
    <row r="3247" spans="6:6" x14ac:dyDescent="0.3">
      <c r="F3247" s="27">
        <v>32450</v>
      </c>
    </row>
    <row r="3248" spans="6:6" x14ac:dyDescent="0.3">
      <c r="F3248" s="27">
        <v>32460</v>
      </c>
    </row>
    <row r="3249" spans="6:6" x14ac:dyDescent="0.3">
      <c r="F3249" s="27">
        <v>32470</v>
      </c>
    </row>
    <row r="3250" spans="6:6" x14ac:dyDescent="0.3">
      <c r="F3250" s="27">
        <v>32480</v>
      </c>
    </row>
    <row r="3251" spans="6:6" x14ac:dyDescent="0.3">
      <c r="F3251" s="27">
        <v>32490</v>
      </c>
    </row>
    <row r="3252" spans="6:6" x14ac:dyDescent="0.3">
      <c r="F3252" s="27">
        <v>32500</v>
      </c>
    </row>
    <row r="3253" spans="6:6" x14ac:dyDescent="0.3">
      <c r="F3253" s="27">
        <v>32510</v>
      </c>
    </row>
    <row r="3254" spans="6:6" x14ac:dyDescent="0.3">
      <c r="F3254" s="27">
        <v>32520</v>
      </c>
    </row>
    <row r="3255" spans="6:6" x14ac:dyDescent="0.3">
      <c r="F3255" s="27">
        <v>32530</v>
      </c>
    </row>
    <row r="3256" spans="6:6" x14ac:dyDescent="0.3">
      <c r="F3256" s="27">
        <v>32540</v>
      </c>
    </row>
    <row r="3257" spans="6:6" x14ac:dyDescent="0.3">
      <c r="F3257" s="27">
        <v>32550</v>
      </c>
    </row>
    <row r="3258" spans="6:6" x14ac:dyDescent="0.3">
      <c r="F3258" s="27">
        <v>32560</v>
      </c>
    </row>
    <row r="3259" spans="6:6" x14ac:dyDescent="0.3">
      <c r="F3259" s="27">
        <v>32570</v>
      </c>
    </row>
    <row r="3260" spans="6:6" x14ac:dyDescent="0.3">
      <c r="F3260" s="27">
        <v>32580</v>
      </c>
    </row>
    <row r="3261" spans="6:6" x14ac:dyDescent="0.3">
      <c r="F3261" s="27">
        <v>32590</v>
      </c>
    </row>
    <row r="3262" spans="6:6" x14ac:dyDescent="0.3">
      <c r="F3262" s="27">
        <v>32600</v>
      </c>
    </row>
    <row r="3263" spans="6:6" x14ac:dyDescent="0.3">
      <c r="F3263" s="27">
        <v>32610</v>
      </c>
    </row>
    <row r="3264" spans="6:6" x14ac:dyDescent="0.3">
      <c r="F3264" s="27">
        <v>32620</v>
      </c>
    </row>
    <row r="3265" spans="6:6" x14ac:dyDescent="0.3">
      <c r="F3265" s="27">
        <v>32630</v>
      </c>
    </row>
    <row r="3266" spans="6:6" x14ac:dyDescent="0.3">
      <c r="F3266" s="27">
        <v>32640</v>
      </c>
    </row>
    <row r="3267" spans="6:6" x14ac:dyDescent="0.3">
      <c r="F3267" s="27">
        <v>32650</v>
      </c>
    </row>
    <row r="3268" spans="6:6" x14ac:dyDescent="0.3">
      <c r="F3268" s="27">
        <v>32660</v>
      </c>
    </row>
    <row r="3269" spans="6:6" x14ac:dyDescent="0.3">
      <c r="F3269" s="27">
        <v>32670</v>
      </c>
    </row>
    <row r="3270" spans="6:6" x14ac:dyDescent="0.3">
      <c r="F3270" s="27">
        <v>32680</v>
      </c>
    </row>
    <row r="3271" spans="6:6" x14ac:dyDescent="0.3">
      <c r="F3271" s="27">
        <v>32690</v>
      </c>
    </row>
    <row r="3272" spans="6:6" x14ac:dyDescent="0.3">
      <c r="F3272" s="27">
        <v>32700</v>
      </c>
    </row>
    <row r="3273" spans="6:6" x14ac:dyDescent="0.3">
      <c r="F3273" s="27">
        <v>32710</v>
      </c>
    </row>
    <row r="3274" spans="6:6" x14ac:dyDescent="0.3">
      <c r="F3274" s="27">
        <v>32720</v>
      </c>
    </row>
    <row r="3275" spans="6:6" x14ac:dyDescent="0.3">
      <c r="F3275" s="27">
        <v>32730</v>
      </c>
    </row>
    <row r="3276" spans="6:6" x14ac:dyDescent="0.3">
      <c r="F3276" s="27">
        <v>32740</v>
      </c>
    </row>
    <row r="3277" spans="6:6" x14ac:dyDescent="0.3">
      <c r="F3277" s="27">
        <v>32750</v>
      </c>
    </row>
    <row r="3278" spans="6:6" x14ac:dyDescent="0.3">
      <c r="F3278" s="27">
        <v>32760</v>
      </c>
    </row>
    <row r="3279" spans="6:6" x14ac:dyDescent="0.3">
      <c r="F3279" s="27">
        <v>32770</v>
      </c>
    </row>
    <row r="3280" spans="6:6" x14ac:dyDescent="0.3">
      <c r="F3280" s="27">
        <v>32780</v>
      </c>
    </row>
    <row r="3281" spans="6:6" x14ac:dyDescent="0.3">
      <c r="F3281" s="27">
        <v>32790</v>
      </c>
    </row>
    <row r="3282" spans="6:6" x14ac:dyDescent="0.3">
      <c r="F3282" s="27">
        <v>32800</v>
      </c>
    </row>
    <row r="3283" spans="6:6" x14ac:dyDescent="0.3">
      <c r="F3283" s="27">
        <v>32810</v>
      </c>
    </row>
    <row r="3284" spans="6:6" x14ac:dyDescent="0.3">
      <c r="F3284" s="27">
        <v>32820</v>
      </c>
    </row>
    <row r="3285" spans="6:6" x14ac:dyDescent="0.3">
      <c r="F3285" s="27">
        <v>32830</v>
      </c>
    </row>
    <row r="3286" spans="6:6" x14ac:dyDescent="0.3">
      <c r="F3286" s="27">
        <v>32840</v>
      </c>
    </row>
    <row r="3287" spans="6:6" x14ac:dyDescent="0.3">
      <c r="F3287" s="27">
        <v>32850</v>
      </c>
    </row>
    <row r="3288" spans="6:6" x14ac:dyDescent="0.3">
      <c r="F3288" s="27">
        <v>32860</v>
      </c>
    </row>
    <row r="3289" spans="6:6" x14ac:dyDescent="0.3">
      <c r="F3289" s="27">
        <v>32870</v>
      </c>
    </row>
    <row r="3290" spans="6:6" x14ac:dyDescent="0.3">
      <c r="F3290" s="27">
        <v>32880</v>
      </c>
    </row>
    <row r="3291" spans="6:6" x14ac:dyDescent="0.3">
      <c r="F3291" s="27">
        <v>32890</v>
      </c>
    </row>
    <row r="3292" spans="6:6" x14ac:dyDescent="0.3">
      <c r="F3292" s="27">
        <v>32900</v>
      </c>
    </row>
    <row r="3293" spans="6:6" x14ac:dyDescent="0.3">
      <c r="F3293" s="27">
        <v>32910</v>
      </c>
    </row>
    <row r="3294" spans="6:6" x14ac:dyDescent="0.3">
      <c r="F3294" s="27">
        <v>32920</v>
      </c>
    </row>
    <row r="3295" spans="6:6" x14ac:dyDescent="0.3">
      <c r="F3295" s="27">
        <v>32930</v>
      </c>
    </row>
    <row r="3296" spans="6:6" x14ac:dyDescent="0.3">
      <c r="F3296" s="27">
        <v>32940</v>
      </c>
    </row>
    <row r="3297" spans="6:6" x14ac:dyDescent="0.3">
      <c r="F3297" s="27">
        <v>32950</v>
      </c>
    </row>
    <row r="3298" spans="6:6" x14ac:dyDescent="0.3">
      <c r="F3298" s="27">
        <v>32960</v>
      </c>
    </row>
    <row r="3299" spans="6:6" x14ac:dyDescent="0.3">
      <c r="F3299" s="27">
        <v>32970</v>
      </c>
    </row>
    <row r="3300" spans="6:6" x14ac:dyDescent="0.3">
      <c r="F3300" s="27">
        <v>32980</v>
      </c>
    </row>
    <row r="3301" spans="6:6" x14ac:dyDescent="0.3">
      <c r="F3301" s="27">
        <v>32990</v>
      </c>
    </row>
    <row r="3302" spans="6:6" x14ac:dyDescent="0.3">
      <c r="F3302" s="27">
        <v>33000</v>
      </c>
    </row>
    <row r="3303" spans="6:6" x14ac:dyDescent="0.3">
      <c r="F3303" s="27">
        <v>33010</v>
      </c>
    </row>
    <row r="3304" spans="6:6" x14ac:dyDescent="0.3">
      <c r="F3304" s="27">
        <v>33020</v>
      </c>
    </row>
    <row r="3305" spans="6:6" x14ac:dyDescent="0.3">
      <c r="F3305" s="27">
        <v>33030</v>
      </c>
    </row>
    <row r="3306" spans="6:6" x14ac:dyDescent="0.3">
      <c r="F3306" s="27">
        <v>33040</v>
      </c>
    </row>
    <row r="3307" spans="6:6" x14ac:dyDescent="0.3">
      <c r="F3307" s="27">
        <v>33050</v>
      </c>
    </row>
    <row r="3308" spans="6:6" x14ac:dyDescent="0.3">
      <c r="F3308" s="27">
        <v>33060</v>
      </c>
    </row>
    <row r="3309" spans="6:6" x14ac:dyDescent="0.3">
      <c r="F3309" s="27">
        <v>33070</v>
      </c>
    </row>
    <row r="3310" spans="6:6" x14ac:dyDescent="0.3">
      <c r="F3310" s="27">
        <v>33080</v>
      </c>
    </row>
    <row r="3311" spans="6:6" x14ac:dyDescent="0.3">
      <c r="F3311" s="27">
        <v>33090</v>
      </c>
    </row>
    <row r="3312" spans="6:6" x14ac:dyDescent="0.3">
      <c r="F3312" s="27">
        <v>33100</v>
      </c>
    </row>
    <row r="3313" spans="6:6" x14ac:dyDescent="0.3">
      <c r="F3313" s="27">
        <v>33110</v>
      </c>
    </row>
    <row r="3314" spans="6:6" x14ac:dyDescent="0.3">
      <c r="F3314" s="27">
        <v>33120</v>
      </c>
    </row>
    <row r="3315" spans="6:6" x14ac:dyDescent="0.3">
      <c r="F3315" s="27">
        <v>33130</v>
      </c>
    </row>
    <row r="3316" spans="6:6" x14ac:dyDescent="0.3">
      <c r="F3316" s="27">
        <v>33140</v>
      </c>
    </row>
    <row r="3317" spans="6:6" x14ac:dyDescent="0.3">
      <c r="F3317" s="27">
        <v>33150</v>
      </c>
    </row>
    <row r="3318" spans="6:6" x14ac:dyDescent="0.3">
      <c r="F3318" s="27">
        <v>33160</v>
      </c>
    </row>
    <row r="3319" spans="6:6" x14ac:dyDescent="0.3">
      <c r="F3319" s="27">
        <v>33170</v>
      </c>
    </row>
    <row r="3320" spans="6:6" x14ac:dyDescent="0.3">
      <c r="F3320" s="27">
        <v>33180</v>
      </c>
    </row>
    <row r="3321" spans="6:6" x14ac:dyDescent="0.3">
      <c r="F3321" s="27">
        <v>33190</v>
      </c>
    </row>
    <row r="3322" spans="6:6" x14ac:dyDescent="0.3">
      <c r="F3322" s="27">
        <v>33200</v>
      </c>
    </row>
    <row r="3323" spans="6:6" x14ac:dyDescent="0.3">
      <c r="F3323" s="27">
        <v>33210</v>
      </c>
    </row>
    <row r="3324" spans="6:6" x14ac:dyDescent="0.3">
      <c r="F3324" s="27">
        <v>33220</v>
      </c>
    </row>
    <row r="3325" spans="6:6" x14ac:dyDescent="0.3">
      <c r="F3325" s="27">
        <v>33230</v>
      </c>
    </row>
    <row r="3326" spans="6:6" x14ac:dyDescent="0.3">
      <c r="F3326" s="27">
        <v>33240</v>
      </c>
    </row>
    <row r="3327" spans="6:6" x14ac:dyDescent="0.3">
      <c r="F3327" s="27">
        <v>33250</v>
      </c>
    </row>
    <row r="3328" spans="6:6" x14ac:dyDescent="0.3">
      <c r="F3328" s="27">
        <v>33260</v>
      </c>
    </row>
    <row r="3329" spans="6:6" x14ac:dyDescent="0.3">
      <c r="F3329" s="27">
        <v>33270</v>
      </c>
    </row>
    <row r="3330" spans="6:6" x14ac:dyDescent="0.3">
      <c r="F3330" s="27">
        <v>33280</v>
      </c>
    </row>
    <row r="3331" spans="6:6" x14ac:dyDescent="0.3">
      <c r="F3331" s="27">
        <v>33290</v>
      </c>
    </row>
    <row r="3332" spans="6:6" x14ac:dyDescent="0.3">
      <c r="F3332" s="27">
        <v>33300</v>
      </c>
    </row>
    <row r="3333" spans="6:6" x14ac:dyDescent="0.3">
      <c r="F3333" s="27">
        <v>33310</v>
      </c>
    </row>
    <row r="3334" spans="6:6" x14ac:dyDescent="0.3">
      <c r="F3334" s="27">
        <v>33320</v>
      </c>
    </row>
    <row r="3335" spans="6:6" x14ac:dyDescent="0.3">
      <c r="F3335" s="27">
        <v>33330</v>
      </c>
    </row>
    <row r="3336" spans="6:6" x14ac:dyDescent="0.3">
      <c r="F3336" s="27">
        <v>33340</v>
      </c>
    </row>
    <row r="3337" spans="6:6" x14ac:dyDescent="0.3">
      <c r="F3337" s="27">
        <v>33350</v>
      </c>
    </row>
    <row r="3338" spans="6:6" x14ac:dyDescent="0.3">
      <c r="F3338" s="27">
        <v>33360</v>
      </c>
    </row>
    <row r="3339" spans="6:6" x14ac:dyDescent="0.3">
      <c r="F3339" s="27">
        <v>33370</v>
      </c>
    </row>
    <row r="3340" spans="6:6" x14ac:dyDescent="0.3">
      <c r="F3340" s="27">
        <v>33380</v>
      </c>
    </row>
    <row r="3341" spans="6:6" x14ac:dyDescent="0.3">
      <c r="F3341" s="27">
        <v>33390</v>
      </c>
    </row>
    <row r="3342" spans="6:6" x14ac:dyDescent="0.3">
      <c r="F3342" s="27">
        <v>33400</v>
      </c>
    </row>
    <row r="3343" spans="6:6" x14ac:dyDescent="0.3">
      <c r="F3343" s="27">
        <v>33410</v>
      </c>
    </row>
    <row r="3344" spans="6:6" x14ac:dyDescent="0.3">
      <c r="F3344" s="27">
        <v>33420</v>
      </c>
    </row>
    <row r="3345" spans="6:6" x14ac:dyDescent="0.3">
      <c r="F3345" s="27">
        <v>33430</v>
      </c>
    </row>
    <row r="3346" spans="6:6" x14ac:dyDescent="0.3">
      <c r="F3346" s="27">
        <v>33440</v>
      </c>
    </row>
    <row r="3347" spans="6:6" x14ac:dyDescent="0.3">
      <c r="F3347" s="27">
        <v>33450</v>
      </c>
    </row>
    <row r="3348" spans="6:6" x14ac:dyDescent="0.3">
      <c r="F3348" s="27">
        <v>33460</v>
      </c>
    </row>
    <row r="3349" spans="6:6" x14ac:dyDescent="0.3">
      <c r="F3349" s="27">
        <v>33470</v>
      </c>
    </row>
    <row r="3350" spans="6:6" x14ac:dyDescent="0.3">
      <c r="F3350" s="27">
        <v>33480</v>
      </c>
    </row>
    <row r="3351" spans="6:6" x14ac:dyDescent="0.3">
      <c r="F3351" s="27">
        <v>33490</v>
      </c>
    </row>
    <row r="3352" spans="6:6" x14ac:dyDescent="0.3">
      <c r="F3352" s="27">
        <v>33500</v>
      </c>
    </row>
    <row r="3353" spans="6:6" x14ac:dyDescent="0.3">
      <c r="F3353" s="27">
        <v>33510</v>
      </c>
    </row>
    <row r="3354" spans="6:6" x14ac:dyDescent="0.3">
      <c r="F3354" s="27">
        <v>33520</v>
      </c>
    </row>
    <row r="3355" spans="6:6" x14ac:dyDescent="0.3">
      <c r="F3355" s="27">
        <v>33530</v>
      </c>
    </row>
    <row r="3356" spans="6:6" x14ac:dyDescent="0.3">
      <c r="F3356" s="27">
        <v>33540</v>
      </c>
    </row>
    <row r="3357" spans="6:6" x14ac:dyDescent="0.3">
      <c r="F3357" s="27">
        <v>33550</v>
      </c>
    </row>
    <row r="3358" spans="6:6" x14ac:dyDescent="0.3">
      <c r="F3358" s="27">
        <v>33560</v>
      </c>
    </row>
    <row r="3359" spans="6:6" x14ac:dyDescent="0.3">
      <c r="F3359" s="27">
        <v>33570</v>
      </c>
    </row>
    <row r="3360" spans="6:6" x14ac:dyDescent="0.3">
      <c r="F3360" s="27">
        <v>33580</v>
      </c>
    </row>
    <row r="3361" spans="6:6" x14ac:dyDescent="0.3">
      <c r="F3361" s="27">
        <v>33590</v>
      </c>
    </row>
    <row r="3362" spans="6:6" x14ac:dyDescent="0.3">
      <c r="F3362" s="27">
        <v>33600</v>
      </c>
    </row>
    <row r="3363" spans="6:6" x14ac:dyDescent="0.3">
      <c r="F3363" s="27">
        <v>33610</v>
      </c>
    </row>
    <row r="3364" spans="6:6" x14ac:dyDescent="0.3">
      <c r="F3364" s="27">
        <v>33620</v>
      </c>
    </row>
    <row r="3365" spans="6:6" x14ac:dyDescent="0.3">
      <c r="F3365" s="27">
        <v>33630</v>
      </c>
    </row>
    <row r="3366" spans="6:6" x14ac:dyDescent="0.3">
      <c r="F3366" s="27">
        <v>33640</v>
      </c>
    </row>
    <row r="3367" spans="6:6" x14ac:dyDescent="0.3">
      <c r="F3367" s="27">
        <v>33650</v>
      </c>
    </row>
    <row r="3368" spans="6:6" x14ac:dyDescent="0.3">
      <c r="F3368" s="27">
        <v>33660</v>
      </c>
    </row>
    <row r="3369" spans="6:6" x14ac:dyDescent="0.3">
      <c r="F3369" s="27">
        <v>33670</v>
      </c>
    </row>
    <row r="3370" spans="6:6" x14ac:dyDescent="0.3">
      <c r="F3370" s="27">
        <v>33680</v>
      </c>
    </row>
    <row r="3371" spans="6:6" x14ac:dyDescent="0.3">
      <c r="F3371" s="27">
        <v>33690</v>
      </c>
    </row>
    <row r="3372" spans="6:6" x14ac:dyDescent="0.3">
      <c r="F3372" s="27">
        <v>33700</v>
      </c>
    </row>
    <row r="3373" spans="6:6" x14ac:dyDescent="0.3">
      <c r="F3373" s="27">
        <v>33710</v>
      </c>
    </row>
    <row r="3374" spans="6:6" x14ac:dyDescent="0.3">
      <c r="F3374" s="27">
        <v>33720</v>
      </c>
    </row>
    <row r="3375" spans="6:6" x14ac:dyDescent="0.3">
      <c r="F3375" s="27">
        <v>33730</v>
      </c>
    </row>
    <row r="3376" spans="6:6" x14ac:dyDescent="0.3">
      <c r="F3376" s="27">
        <v>33740</v>
      </c>
    </row>
    <row r="3377" spans="6:6" x14ac:dyDescent="0.3">
      <c r="F3377" s="27">
        <v>33750</v>
      </c>
    </row>
    <row r="3378" spans="6:6" x14ac:dyDescent="0.3">
      <c r="F3378" s="27">
        <v>33760</v>
      </c>
    </row>
    <row r="3379" spans="6:6" x14ac:dyDescent="0.3">
      <c r="F3379" s="27">
        <v>33770</v>
      </c>
    </row>
    <row r="3380" spans="6:6" x14ac:dyDescent="0.3">
      <c r="F3380" s="27">
        <v>33780</v>
      </c>
    </row>
    <row r="3381" spans="6:6" x14ac:dyDescent="0.3">
      <c r="F3381" s="27">
        <v>33790</v>
      </c>
    </row>
    <row r="3382" spans="6:6" x14ac:dyDescent="0.3">
      <c r="F3382" s="27">
        <v>33800</v>
      </c>
    </row>
    <row r="3383" spans="6:6" x14ac:dyDescent="0.3">
      <c r="F3383" s="27">
        <v>33810</v>
      </c>
    </row>
    <row r="3384" spans="6:6" x14ac:dyDescent="0.3">
      <c r="F3384" s="27">
        <v>33820</v>
      </c>
    </row>
    <row r="3385" spans="6:6" x14ac:dyDescent="0.3">
      <c r="F3385" s="27">
        <v>33830</v>
      </c>
    </row>
    <row r="3386" spans="6:6" x14ac:dyDescent="0.3">
      <c r="F3386" s="27">
        <v>33840</v>
      </c>
    </row>
    <row r="3387" spans="6:6" x14ac:dyDescent="0.3">
      <c r="F3387" s="27">
        <v>33850</v>
      </c>
    </row>
    <row r="3388" spans="6:6" x14ac:dyDescent="0.3">
      <c r="F3388" s="27">
        <v>33860</v>
      </c>
    </row>
    <row r="3389" spans="6:6" x14ac:dyDescent="0.3">
      <c r="F3389" s="27">
        <v>33870</v>
      </c>
    </row>
    <row r="3390" spans="6:6" x14ac:dyDescent="0.3">
      <c r="F3390" s="27">
        <v>33880</v>
      </c>
    </row>
    <row r="3391" spans="6:6" x14ac:dyDescent="0.3">
      <c r="F3391" s="27">
        <v>33890</v>
      </c>
    </row>
    <row r="3392" spans="6:6" x14ac:dyDescent="0.3">
      <c r="F3392" s="27">
        <v>33900</v>
      </c>
    </row>
    <row r="3393" spans="6:6" x14ac:dyDescent="0.3">
      <c r="F3393" s="27">
        <v>33910</v>
      </c>
    </row>
    <row r="3394" spans="6:6" x14ac:dyDescent="0.3">
      <c r="F3394" s="27">
        <v>33920</v>
      </c>
    </row>
    <row r="3395" spans="6:6" x14ac:dyDescent="0.3">
      <c r="F3395" s="27">
        <v>33930</v>
      </c>
    </row>
    <row r="3396" spans="6:6" x14ac:dyDescent="0.3">
      <c r="F3396" s="27">
        <v>33940</v>
      </c>
    </row>
    <row r="3397" spans="6:6" x14ac:dyDescent="0.3">
      <c r="F3397" s="27">
        <v>33950</v>
      </c>
    </row>
    <row r="3398" spans="6:6" x14ac:dyDescent="0.3">
      <c r="F3398" s="27">
        <v>33960</v>
      </c>
    </row>
    <row r="3399" spans="6:6" x14ac:dyDescent="0.3">
      <c r="F3399" s="27">
        <v>33970</v>
      </c>
    </row>
    <row r="3400" spans="6:6" x14ac:dyDescent="0.3">
      <c r="F3400" s="27">
        <v>33980</v>
      </c>
    </row>
    <row r="3401" spans="6:6" x14ac:dyDescent="0.3">
      <c r="F3401" s="27">
        <v>33990</v>
      </c>
    </row>
    <row r="3402" spans="6:6" x14ac:dyDescent="0.3">
      <c r="F3402" s="27">
        <v>34000</v>
      </c>
    </row>
    <row r="3403" spans="6:6" x14ac:dyDescent="0.3">
      <c r="F3403" s="27">
        <v>34010</v>
      </c>
    </row>
    <row r="3404" spans="6:6" x14ac:dyDescent="0.3">
      <c r="F3404" s="27">
        <v>34020</v>
      </c>
    </row>
    <row r="3405" spans="6:6" x14ac:dyDescent="0.3">
      <c r="F3405" s="27">
        <v>34030</v>
      </c>
    </row>
    <row r="3406" spans="6:6" x14ac:dyDescent="0.3">
      <c r="F3406" s="27">
        <v>34040</v>
      </c>
    </row>
    <row r="3407" spans="6:6" x14ac:dyDescent="0.3">
      <c r="F3407" s="27">
        <v>34050</v>
      </c>
    </row>
    <row r="3408" spans="6:6" x14ac:dyDescent="0.3">
      <c r="F3408" s="27">
        <v>34060</v>
      </c>
    </row>
    <row r="3409" spans="6:6" x14ac:dyDescent="0.3">
      <c r="F3409" s="27">
        <v>34070</v>
      </c>
    </row>
    <row r="3410" spans="6:6" x14ac:dyDescent="0.3">
      <c r="F3410" s="27">
        <v>34080</v>
      </c>
    </row>
    <row r="3411" spans="6:6" x14ac:dyDescent="0.3">
      <c r="F3411" s="27">
        <v>34090</v>
      </c>
    </row>
    <row r="3412" spans="6:6" x14ac:dyDescent="0.3">
      <c r="F3412" s="27">
        <v>34100</v>
      </c>
    </row>
    <row r="3413" spans="6:6" x14ac:dyDescent="0.3">
      <c r="F3413" s="27">
        <v>34110</v>
      </c>
    </row>
    <row r="3414" spans="6:6" x14ac:dyDescent="0.3">
      <c r="F3414" s="27">
        <v>34120</v>
      </c>
    </row>
    <row r="3415" spans="6:6" x14ac:dyDescent="0.3">
      <c r="F3415" s="27">
        <v>34130</v>
      </c>
    </row>
    <row r="3416" spans="6:6" x14ac:dyDescent="0.3">
      <c r="F3416" s="27">
        <v>34140</v>
      </c>
    </row>
    <row r="3417" spans="6:6" x14ac:dyDescent="0.3">
      <c r="F3417" s="27">
        <v>34150</v>
      </c>
    </row>
    <row r="3418" spans="6:6" x14ac:dyDescent="0.3">
      <c r="F3418" s="27">
        <v>34160</v>
      </c>
    </row>
    <row r="3419" spans="6:6" x14ac:dyDescent="0.3">
      <c r="F3419" s="27">
        <v>34170</v>
      </c>
    </row>
    <row r="3420" spans="6:6" x14ac:dyDescent="0.3">
      <c r="F3420" s="27">
        <v>34180</v>
      </c>
    </row>
    <row r="3421" spans="6:6" x14ac:dyDescent="0.3">
      <c r="F3421" s="27">
        <v>34190</v>
      </c>
    </row>
    <row r="3422" spans="6:6" x14ac:dyDescent="0.3">
      <c r="F3422" s="27">
        <v>34200</v>
      </c>
    </row>
    <row r="3423" spans="6:6" x14ac:dyDescent="0.3">
      <c r="F3423" s="27">
        <v>34210</v>
      </c>
    </row>
    <row r="3424" spans="6:6" x14ac:dyDescent="0.3">
      <c r="F3424" s="27">
        <v>34220</v>
      </c>
    </row>
    <row r="3425" spans="6:6" x14ac:dyDescent="0.3">
      <c r="F3425" s="27">
        <v>34230</v>
      </c>
    </row>
    <row r="3426" spans="6:6" x14ac:dyDescent="0.3">
      <c r="F3426" s="27">
        <v>34240</v>
      </c>
    </row>
    <row r="3427" spans="6:6" x14ac:dyDescent="0.3">
      <c r="F3427" s="27">
        <v>34250</v>
      </c>
    </row>
    <row r="3428" spans="6:6" x14ac:dyDescent="0.3">
      <c r="F3428" s="27">
        <v>34260</v>
      </c>
    </row>
    <row r="3429" spans="6:6" x14ac:dyDescent="0.3">
      <c r="F3429" s="27">
        <v>34270</v>
      </c>
    </row>
    <row r="3430" spans="6:6" x14ac:dyDescent="0.3">
      <c r="F3430" s="27">
        <v>34280</v>
      </c>
    </row>
    <row r="3431" spans="6:6" x14ac:dyDescent="0.3">
      <c r="F3431" s="27">
        <v>34290</v>
      </c>
    </row>
    <row r="3432" spans="6:6" x14ac:dyDescent="0.3">
      <c r="F3432" s="27">
        <v>34300</v>
      </c>
    </row>
    <row r="3433" spans="6:6" x14ac:dyDescent="0.3">
      <c r="F3433" s="27">
        <v>34310</v>
      </c>
    </row>
    <row r="3434" spans="6:6" x14ac:dyDescent="0.3">
      <c r="F3434" s="27">
        <v>34320</v>
      </c>
    </row>
    <row r="3435" spans="6:6" x14ac:dyDescent="0.3">
      <c r="F3435" s="27">
        <v>34330</v>
      </c>
    </row>
    <row r="3436" spans="6:6" x14ac:dyDescent="0.3">
      <c r="F3436" s="27">
        <v>34340</v>
      </c>
    </row>
    <row r="3437" spans="6:6" x14ac:dyDescent="0.3">
      <c r="F3437" s="27">
        <v>34350</v>
      </c>
    </row>
    <row r="3438" spans="6:6" x14ac:dyDescent="0.3">
      <c r="F3438" s="27">
        <v>34360</v>
      </c>
    </row>
    <row r="3439" spans="6:6" x14ac:dyDescent="0.3">
      <c r="F3439" s="27">
        <v>34370</v>
      </c>
    </row>
    <row r="3440" spans="6:6" x14ac:dyDescent="0.3">
      <c r="F3440" s="27">
        <v>34380</v>
      </c>
    </row>
    <row r="3441" spans="6:6" x14ac:dyDescent="0.3">
      <c r="F3441" s="27">
        <v>34390</v>
      </c>
    </row>
    <row r="3442" spans="6:6" x14ac:dyDescent="0.3">
      <c r="F3442" s="27">
        <v>34400</v>
      </c>
    </row>
    <row r="3443" spans="6:6" x14ac:dyDescent="0.3">
      <c r="F3443" s="27">
        <v>34410</v>
      </c>
    </row>
    <row r="3444" spans="6:6" x14ac:dyDescent="0.3">
      <c r="F3444" s="27">
        <v>34420</v>
      </c>
    </row>
    <row r="3445" spans="6:6" x14ac:dyDescent="0.3">
      <c r="F3445" s="27">
        <v>34430</v>
      </c>
    </row>
    <row r="3446" spans="6:6" x14ac:dyDescent="0.3">
      <c r="F3446" s="27">
        <v>34440</v>
      </c>
    </row>
    <row r="3447" spans="6:6" x14ac:dyDescent="0.3">
      <c r="F3447" s="27">
        <v>34450</v>
      </c>
    </row>
    <row r="3448" spans="6:6" x14ac:dyDescent="0.3">
      <c r="F3448" s="27">
        <v>34460</v>
      </c>
    </row>
    <row r="3449" spans="6:6" x14ac:dyDescent="0.3">
      <c r="F3449" s="27">
        <v>34470</v>
      </c>
    </row>
    <row r="3450" spans="6:6" x14ac:dyDescent="0.3">
      <c r="F3450" s="27">
        <v>34480</v>
      </c>
    </row>
    <row r="3451" spans="6:6" x14ac:dyDescent="0.3">
      <c r="F3451" s="27">
        <v>34490</v>
      </c>
    </row>
    <row r="3452" spans="6:6" x14ac:dyDescent="0.3">
      <c r="F3452" s="27">
        <v>34500</v>
      </c>
    </row>
    <row r="3453" spans="6:6" x14ac:dyDescent="0.3">
      <c r="F3453" s="27">
        <v>34510</v>
      </c>
    </row>
    <row r="3454" spans="6:6" x14ac:dyDescent="0.3">
      <c r="F3454" s="27">
        <v>34520</v>
      </c>
    </row>
    <row r="3455" spans="6:6" x14ac:dyDescent="0.3">
      <c r="F3455" s="27">
        <v>34530</v>
      </c>
    </row>
    <row r="3456" spans="6:6" x14ac:dyDescent="0.3">
      <c r="F3456" s="27">
        <v>34540</v>
      </c>
    </row>
    <row r="3457" spans="6:6" x14ac:dyDescent="0.3">
      <c r="F3457" s="27">
        <v>34550</v>
      </c>
    </row>
    <row r="3458" spans="6:6" x14ac:dyDescent="0.3">
      <c r="F3458" s="27">
        <v>34560</v>
      </c>
    </row>
    <row r="3459" spans="6:6" x14ac:dyDescent="0.3">
      <c r="F3459" s="27">
        <v>34570</v>
      </c>
    </row>
    <row r="3460" spans="6:6" x14ac:dyDescent="0.3">
      <c r="F3460" s="27">
        <v>34580</v>
      </c>
    </row>
    <row r="3461" spans="6:6" x14ac:dyDescent="0.3">
      <c r="F3461" s="27">
        <v>34590</v>
      </c>
    </row>
    <row r="3462" spans="6:6" x14ac:dyDescent="0.3">
      <c r="F3462" s="27">
        <v>34600</v>
      </c>
    </row>
    <row r="3463" spans="6:6" x14ac:dyDescent="0.3">
      <c r="F3463" s="27">
        <v>34610</v>
      </c>
    </row>
    <row r="3464" spans="6:6" x14ac:dyDescent="0.3">
      <c r="F3464" s="27">
        <v>34620</v>
      </c>
    </row>
    <row r="3465" spans="6:6" x14ac:dyDescent="0.3">
      <c r="F3465" s="27">
        <v>34630</v>
      </c>
    </row>
    <row r="3466" spans="6:6" x14ac:dyDescent="0.3">
      <c r="F3466" s="27">
        <v>34640</v>
      </c>
    </row>
    <row r="3467" spans="6:6" x14ac:dyDescent="0.3">
      <c r="F3467" s="27">
        <v>34650</v>
      </c>
    </row>
    <row r="3468" spans="6:6" x14ac:dyDescent="0.3">
      <c r="F3468" s="27">
        <v>34660</v>
      </c>
    </row>
    <row r="3469" spans="6:6" x14ac:dyDescent="0.3">
      <c r="F3469" s="27">
        <v>34670</v>
      </c>
    </row>
    <row r="3470" spans="6:6" x14ac:dyDescent="0.3">
      <c r="F3470" s="27">
        <v>34680</v>
      </c>
    </row>
    <row r="3471" spans="6:6" x14ac:dyDescent="0.3">
      <c r="F3471" s="27">
        <v>34690</v>
      </c>
    </row>
    <row r="3472" spans="6:6" x14ac:dyDescent="0.3">
      <c r="F3472" s="27">
        <v>34700</v>
      </c>
    </row>
    <row r="3473" spans="6:6" x14ac:dyDescent="0.3">
      <c r="F3473" s="27">
        <v>34710</v>
      </c>
    </row>
    <row r="3474" spans="6:6" x14ac:dyDescent="0.3">
      <c r="F3474" s="27">
        <v>34720</v>
      </c>
    </row>
    <row r="3475" spans="6:6" x14ac:dyDescent="0.3">
      <c r="F3475" s="27">
        <v>34730</v>
      </c>
    </row>
    <row r="3476" spans="6:6" x14ac:dyDescent="0.3">
      <c r="F3476" s="27">
        <v>34740</v>
      </c>
    </row>
    <row r="3477" spans="6:6" x14ac:dyDescent="0.3">
      <c r="F3477" s="27">
        <v>34750</v>
      </c>
    </row>
    <row r="3478" spans="6:6" x14ac:dyDescent="0.3">
      <c r="F3478" s="27">
        <v>34760</v>
      </c>
    </row>
    <row r="3479" spans="6:6" x14ac:dyDescent="0.3">
      <c r="F3479" s="27">
        <v>34770</v>
      </c>
    </row>
    <row r="3480" spans="6:6" x14ac:dyDescent="0.3">
      <c r="F3480" s="27">
        <v>34780</v>
      </c>
    </row>
    <row r="3481" spans="6:6" x14ac:dyDescent="0.3">
      <c r="F3481" s="27">
        <v>34790</v>
      </c>
    </row>
    <row r="3482" spans="6:6" x14ac:dyDescent="0.3">
      <c r="F3482" s="27">
        <v>34800</v>
      </c>
    </row>
    <row r="3483" spans="6:6" x14ac:dyDescent="0.3">
      <c r="F3483" s="27">
        <v>34810</v>
      </c>
    </row>
    <row r="3484" spans="6:6" x14ac:dyDescent="0.3">
      <c r="F3484" s="27">
        <v>34820</v>
      </c>
    </row>
    <row r="3485" spans="6:6" x14ac:dyDescent="0.3">
      <c r="F3485" s="27">
        <v>34830</v>
      </c>
    </row>
    <row r="3486" spans="6:6" x14ac:dyDescent="0.3">
      <c r="F3486" s="27">
        <v>34840</v>
      </c>
    </row>
    <row r="3487" spans="6:6" x14ac:dyDescent="0.3">
      <c r="F3487" s="27">
        <v>34850</v>
      </c>
    </row>
    <row r="3488" spans="6:6" x14ac:dyDescent="0.3">
      <c r="F3488" s="27">
        <v>34860</v>
      </c>
    </row>
    <row r="3489" spans="6:6" x14ac:dyDescent="0.3">
      <c r="F3489" s="27">
        <v>34870</v>
      </c>
    </row>
    <row r="3490" spans="6:6" x14ac:dyDescent="0.3">
      <c r="F3490" s="27">
        <v>34880</v>
      </c>
    </row>
    <row r="3491" spans="6:6" x14ac:dyDescent="0.3">
      <c r="F3491" s="27">
        <v>34890</v>
      </c>
    </row>
    <row r="3492" spans="6:6" x14ac:dyDescent="0.3">
      <c r="F3492" s="27">
        <v>34900</v>
      </c>
    </row>
    <row r="3493" spans="6:6" x14ac:dyDescent="0.3">
      <c r="F3493" s="27">
        <v>34910</v>
      </c>
    </row>
    <row r="3494" spans="6:6" x14ac:dyDescent="0.3">
      <c r="F3494" s="27">
        <v>34920</v>
      </c>
    </row>
    <row r="3495" spans="6:6" x14ac:dyDescent="0.3">
      <c r="F3495" s="27">
        <v>34930</v>
      </c>
    </row>
    <row r="3496" spans="6:6" x14ac:dyDescent="0.3">
      <c r="F3496" s="27">
        <v>34940</v>
      </c>
    </row>
    <row r="3497" spans="6:6" x14ac:dyDescent="0.3">
      <c r="F3497" s="27">
        <v>34950</v>
      </c>
    </row>
    <row r="3498" spans="6:6" x14ac:dyDescent="0.3">
      <c r="F3498" s="27">
        <v>34960</v>
      </c>
    </row>
    <row r="3499" spans="6:6" x14ac:dyDescent="0.3">
      <c r="F3499" s="27">
        <v>34970</v>
      </c>
    </row>
    <row r="3500" spans="6:6" x14ac:dyDescent="0.3">
      <c r="F3500" s="27">
        <v>34980</v>
      </c>
    </row>
    <row r="3501" spans="6:6" x14ac:dyDescent="0.3">
      <c r="F3501" s="27">
        <v>34990</v>
      </c>
    </row>
    <row r="3502" spans="6:6" x14ac:dyDescent="0.3">
      <c r="F3502" s="27">
        <v>35000</v>
      </c>
    </row>
    <row r="3503" spans="6:6" x14ac:dyDescent="0.3">
      <c r="F3503" s="27">
        <v>35010</v>
      </c>
    </row>
    <row r="3504" spans="6:6" x14ac:dyDescent="0.3">
      <c r="F3504" s="27">
        <v>35020</v>
      </c>
    </row>
    <row r="3505" spans="6:6" x14ac:dyDescent="0.3">
      <c r="F3505" s="27">
        <v>35030</v>
      </c>
    </row>
    <row r="3506" spans="6:6" x14ac:dyDescent="0.3">
      <c r="F3506" s="27">
        <v>35040</v>
      </c>
    </row>
    <row r="3507" spans="6:6" x14ac:dyDescent="0.3">
      <c r="F3507" s="27">
        <v>35050</v>
      </c>
    </row>
    <row r="3508" spans="6:6" x14ac:dyDescent="0.3">
      <c r="F3508" s="27">
        <v>35060</v>
      </c>
    </row>
    <row r="3509" spans="6:6" x14ac:dyDescent="0.3">
      <c r="F3509" s="27">
        <v>35070</v>
      </c>
    </row>
    <row r="3510" spans="6:6" x14ac:dyDescent="0.3">
      <c r="F3510" s="27">
        <v>35080</v>
      </c>
    </row>
    <row r="3511" spans="6:6" x14ac:dyDescent="0.3">
      <c r="F3511" s="27">
        <v>35090</v>
      </c>
    </row>
    <row r="3512" spans="6:6" x14ac:dyDescent="0.3">
      <c r="F3512" s="27">
        <v>35100</v>
      </c>
    </row>
    <row r="3513" spans="6:6" x14ac:dyDescent="0.3">
      <c r="F3513" s="27">
        <v>35110</v>
      </c>
    </row>
    <row r="3514" spans="6:6" x14ac:dyDescent="0.3">
      <c r="F3514" s="27">
        <v>35120</v>
      </c>
    </row>
    <row r="3515" spans="6:6" x14ac:dyDescent="0.3">
      <c r="F3515" s="27">
        <v>35130</v>
      </c>
    </row>
    <row r="3516" spans="6:6" x14ac:dyDescent="0.3">
      <c r="F3516" s="27">
        <v>35140</v>
      </c>
    </row>
    <row r="3517" spans="6:6" x14ac:dyDescent="0.3">
      <c r="F3517" s="27">
        <v>35150</v>
      </c>
    </row>
    <row r="3518" spans="6:6" x14ac:dyDescent="0.3">
      <c r="F3518" s="27">
        <v>35160</v>
      </c>
    </row>
    <row r="3519" spans="6:6" x14ac:dyDescent="0.3">
      <c r="F3519" s="27">
        <v>35170</v>
      </c>
    </row>
    <row r="3520" spans="6:6" x14ac:dyDescent="0.3">
      <c r="F3520" s="27">
        <v>35180</v>
      </c>
    </row>
    <row r="3521" spans="6:6" x14ac:dyDescent="0.3">
      <c r="F3521" s="27">
        <v>35190</v>
      </c>
    </row>
    <row r="3522" spans="6:6" x14ac:dyDescent="0.3">
      <c r="F3522" s="27">
        <v>35200</v>
      </c>
    </row>
    <row r="3523" spans="6:6" x14ac:dyDescent="0.3">
      <c r="F3523" s="27">
        <v>35210</v>
      </c>
    </row>
    <row r="3524" spans="6:6" x14ac:dyDescent="0.3">
      <c r="F3524" s="27">
        <v>35220</v>
      </c>
    </row>
    <row r="3525" spans="6:6" x14ac:dyDescent="0.3">
      <c r="F3525" s="27">
        <v>35230</v>
      </c>
    </row>
    <row r="3526" spans="6:6" x14ac:dyDescent="0.3">
      <c r="F3526" s="27">
        <v>35240</v>
      </c>
    </row>
    <row r="3527" spans="6:6" x14ac:dyDescent="0.3">
      <c r="F3527" s="27">
        <v>35250</v>
      </c>
    </row>
    <row r="3528" spans="6:6" x14ac:dyDescent="0.3">
      <c r="F3528" s="27">
        <v>35260</v>
      </c>
    </row>
    <row r="3529" spans="6:6" x14ac:dyDescent="0.3">
      <c r="F3529" s="27">
        <v>35270</v>
      </c>
    </row>
    <row r="3530" spans="6:6" x14ac:dyDescent="0.3">
      <c r="F3530" s="27">
        <v>35280</v>
      </c>
    </row>
    <row r="3531" spans="6:6" x14ac:dyDescent="0.3">
      <c r="F3531" s="27">
        <v>35290</v>
      </c>
    </row>
    <row r="3532" spans="6:6" x14ac:dyDescent="0.3">
      <c r="F3532" s="27">
        <v>35300</v>
      </c>
    </row>
    <row r="3533" spans="6:6" x14ac:dyDescent="0.3">
      <c r="F3533" s="27">
        <v>35310</v>
      </c>
    </row>
    <row r="3534" spans="6:6" x14ac:dyDescent="0.3">
      <c r="F3534" s="27">
        <v>35320</v>
      </c>
    </row>
    <row r="3535" spans="6:6" x14ac:dyDescent="0.3">
      <c r="F3535" s="27">
        <v>35330</v>
      </c>
    </row>
    <row r="3536" spans="6:6" x14ac:dyDescent="0.3">
      <c r="F3536" s="27">
        <v>35340</v>
      </c>
    </row>
    <row r="3537" spans="6:6" x14ac:dyDescent="0.3">
      <c r="F3537" s="27">
        <v>35350</v>
      </c>
    </row>
    <row r="3538" spans="6:6" x14ac:dyDescent="0.3">
      <c r="F3538" s="27">
        <v>35360</v>
      </c>
    </row>
    <row r="3539" spans="6:6" x14ac:dyDescent="0.3">
      <c r="F3539" s="27">
        <v>35370</v>
      </c>
    </row>
    <row r="3540" spans="6:6" x14ac:dyDescent="0.3">
      <c r="F3540" s="27">
        <v>35380</v>
      </c>
    </row>
    <row r="3541" spans="6:6" x14ac:dyDescent="0.3">
      <c r="F3541" s="27">
        <v>35390</v>
      </c>
    </row>
    <row r="3542" spans="6:6" x14ac:dyDescent="0.3">
      <c r="F3542" s="27">
        <v>35400</v>
      </c>
    </row>
    <row r="3543" spans="6:6" x14ac:dyDescent="0.3">
      <c r="F3543" s="27">
        <v>35410</v>
      </c>
    </row>
    <row r="3544" spans="6:6" x14ac:dyDescent="0.3">
      <c r="F3544" s="27">
        <v>35420</v>
      </c>
    </row>
    <row r="3545" spans="6:6" x14ac:dyDescent="0.3">
      <c r="F3545" s="27">
        <v>35430</v>
      </c>
    </row>
    <row r="3546" spans="6:6" x14ac:dyDescent="0.3">
      <c r="F3546" s="27">
        <v>35440</v>
      </c>
    </row>
    <row r="3547" spans="6:6" x14ac:dyDescent="0.3">
      <c r="F3547" s="27">
        <v>35450</v>
      </c>
    </row>
    <row r="3548" spans="6:6" x14ac:dyDescent="0.3">
      <c r="F3548" s="27">
        <v>35460</v>
      </c>
    </row>
    <row r="3549" spans="6:6" x14ac:dyDescent="0.3">
      <c r="F3549" s="27">
        <v>35470</v>
      </c>
    </row>
    <row r="3550" spans="6:6" x14ac:dyDescent="0.3">
      <c r="F3550" s="27">
        <v>35480</v>
      </c>
    </row>
    <row r="3551" spans="6:6" x14ac:dyDescent="0.3">
      <c r="F3551" s="27">
        <v>35490</v>
      </c>
    </row>
    <row r="3552" spans="6:6" x14ac:dyDescent="0.3">
      <c r="F3552" s="27">
        <v>35500</v>
      </c>
    </row>
    <row r="3553" spans="6:6" x14ac:dyDescent="0.3">
      <c r="F3553" s="27">
        <v>35510</v>
      </c>
    </row>
    <row r="3554" spans="6:6" x14ac:dyDescent="0.3">
      <c r="F3554" s="27">
        <v>35520</v>
      </c>
    </row>
    <row r="3555" spans="6:6" x14ac:dyDescent="0.3">
      <c r="F3555" s="27">
        <v>35530</v>
      </c>
    </row>
    <row r="3556" spans="6:6" x14ac:dyDescent="0.3">
      <c r="F3556" s="27">
        <v>35540</v>
      </c>
    </row>
    <row r="3557" spans="6:6" x14ac:dyDescent="0.3">
      <c r="F3557" s="27">
        <v>35550</v>
      </c>
    </row>
    <row r="3558" spans="6:6" x14ac:dyDescent="0.3">
      <c r="F3558" s="27">
        <v>35560</v>
      </c>
    </row>
    <row r="3559" spans="6:6" x14ac:dyDescent="0.3">
      <c r="F3559" s="27">
        <v>35570</v>
      </c>
    </row>
    <row r="3560" spans="6:6" x14ac:dyDescent="0.3">
      <c r="F3560" s="27">
        <v>35580</v>
      </c>
    </row>
    <row r="3561" spans="6:6" x14ac:dyDescent="0.3">
      <c r="F3561" s="27">
        <v>35590</v>
      </c>
    </row>
    <row r="3562" spans="6:6" x14ac:dyDescent="0.3">
      <c r="F3562" s="27">
        <v>35600</v>
      </c>
    </row>
    <row r="3563" spans="6:6" x14ac:dyDescent="0.3">
      <c r="F3563" s="27">
        <v>35610</v>
      </c>
    </row>
    <row r="3564" spans="6:6" x14ac:dyDescent="0.3">
      <c r="F3564" s="27">
        <v>35620</v>
      </c>
    </row>
    <row r="3565" spans="6:6" x14ac:dyDescent="0.3">
      <c r="F3565" s="27">
        <v>35630</v>
      </c>
    </row>
    <row r="3566" spans="6:6" x14ac:dyDescent="0.3">
      <c r="F3566" s="27">
        <v>35640</v>
      </c>
    </row>
    <row r="3567" spans="6:6" x14ac:dyDescent="0.3">
      <c r="F3567" s="27">
        <v>35650</v>
      </c>
    </row>
    <row r="3568" spans="6:6" x14ac:dyDescent="0.3">
      <c r="F3568" s="27">
        <v>35660</v>
      </c>
    </row>
    <row r="3569" spans="6:6" x14ac:dyDescent="0.3">
      <c r="F3569" s="27">
        <v>35670</v>
      </c>
    </row>
    <row r="3570" spans="6:6" x14ac:dyDescent="0.3">
      <c r="F3570" s="27">
        <v>35680</v>
      </c>
    </row>
    <row r="3571" spans="6:6" x14ac:dyDescent="0.3">
      <c r="F3571" s="27">
        <v>35690</v>
      </c>
    </row>
    <row r="3572" spans="6:6" x14ac:dyDescent="0.3">
      <c r="F3572" s="27">
        <v>35700</v>
      </c>
    </row>
    <row r="3573" spans="6:6" x14ac:dyDescent="0.3">
      <c r="F3573" s="27">
        <v>35710</v>
      </c>
    </row>
    <row r="3574" spans="6:6" x14ac:dyDescent="0.3">
      <c r="F3574" s="27">
        <v>35720</v>
      </c>
    </row>
    <row r="3575" spans="6:6" x14ac:dyDescent="0.3">
      <c r="F3575" s="27">
        <v>35730</v>
      </c>
    </row>
    <row r="3576" spans="6:6" x14ac:dyDescent="0.3">
      <c r="F3576" s="27">
        <v>35740</v>
      </c>
    </row>
    <row r="3577" spans="6:6" x14ac:dyDescent="0.3">
      <c r="F3577" s="27">
        <v>35750</v>
      </c>
    </row>
    <row r="3578" spans="6:6" x14ac:dyDescent="0.3">
      <c r="F3578" s="27">
        <v>35760</v>
      </c>
    </row>
    <row r="3579" spans="6:6" x14ac:dyDescent="0.3">
      <c r="F3579" s="27">
        <v>35770</v>
      </c>
    </row>
    <row r="3580" spans="6:6" x14ac:dyDescent="0.3">
      <c r="F3580" s="27">
        <v>35780</v>
      </c>
    </row>
    <row r="3581" spans="6:6" x14ac:dyDescent="0.3">
      <c r="F3581" s="27">
        <v>35790</v>
      </c>
    </row>
    <row r="3582" spans="6:6" x14ac:dyDescent="0.3">
      <c r="F3582" s="27">
        <v>35800</v>
      </c>
    </row>
    <row r="3583" spans="6:6" x14ac:dyDescent="0.3">
      <c r="F3583" s="27">
        <v>35810</v>
      </c>
    </row>
    <row r="3584" spans="6:6" x14ac:dyDescent="0.3">
      <c r="F3584" s="27">
        <v>35820</v>
      </c>
    </row>
    <row r="3585" spans="6:6" x14ac:dyDescent="0.3">
      <c r="F3585" s="27">
        <v>35830</v>
      </c>
    </row>
    <row r="3586" spans="6:6" x14ac:dyDescent="0.3">
      <c r="F3586" s="27">
        <v>35840</v>
      </c>
    </row>
    <row r="3587" spans="6:6" x14ac:dyDescent="0.3">
      <c r="F3587" s="27">
        <v>35850</v>
      </c>
    </row>
    <row r="3588" spans="6:6" x14ac:dyDescent="0.3">
      <c r="F3588" s="27">
        <v>35860</v>
      </c>
    </row>
    <row r="3589" spans="6:6" x14ac:dyDescent="0.3">
      <c r="F3589" s="27">
        <v>35870</v>
      </c>
    </row>
    <row r="3590" spans="6:6" x14ac:dyDescent="0.3">
      <c r="F3590" s="27">
        <v>35880</v>
      </c>
    </row>
    <row r="3591" spans="6:6" x14ac:dyDescent="0.3">
      <c r="F3591" s="27">
        <v>35890</v>
      </c>
    </row>
    <row r="3592" spans="6:6" x14ac:dyDescent="0.3">
      <c r="F3592" s="27">
        <v>35900</v>
      </c>
    </row>
    <row r="3593" spans="6:6" x14ac:dyDescent="0.3">
      <c r="F3593" s="27">
        <v>35910</v>
      </c>
    </row>
    <row r="3594" spans="6:6" x14ac:dyDescent="0.3">
      <c r="F3594" s="27">
        <v>35920</v>
      </c>
    </row>
    <row r="3595" spans="6:6" x14ac:dyDescent="0.3">
      <c r="F3595" s="27">
        <v>35930</v>
      </c>
    </row>
    <row r="3596" spans="6:6" x14ac:dyDescent="0.3">
      <c r="F3596" s="27">
        <v>35940</v>
      </c>
    </row>
    <row r="3597" spans="6:6" x14ac:dyDescent="0.3">
      <c r="F3597" s="27">
        <v>35950</v>
      </c>
    </row>
    <row r="3598" spans="6:6" x14ac:dyDescent="0.3">
      <c r="F3598" s="27">
        <v>35960</v>
      </c>
    </row>
    <row r="3599" spans="6:6" x14ac:dyDescent="0.3">
      <c r="F3599" s="27">
        <v>35970</v>
      </c>
    </row>
    <row r="3600" spans="6:6" x14ac:dyDescent="0.3">
      <c r="F3600" s="27">
        <v>35980</v>
      </c>
    </row>
    <row r="3601" spans="6:6" x14ac:dyDescent="0.3">
      <c r="F3601" s="27">
        <v>35990</v>
      </c>
    </row>
    <row r="3602" spans="6:6" x14ac:dyDescent="0.3">
      <c r="F3602" s="27">
        <v>36000</v>
      </c>
    </row>
    <row r="3603" spans="6:6" x14ac:dyDescent="0.3">
      <c r="F3603" s="27">
        <v>36010</v>
      </c>
    </row>
    <row r="3604" spans="6:6" x14ac:dyDescent="0.3">
      <c r="F3604" s="27">
        <v>36020</v>
      </c>
    </row>
    <row r="3605" spans="6:6" x14ac:dyDescent="0.3">
      <c r="F3605" s="27">
        <v>36030</v>
      </c>
    </row>
    <row r="3606" spans="6:6" x14ac:dyDescent="0.3">
      <c r="F3606" s="27">
        <v>36040</v>
      </c>
    </row>
    <row r="3607" spans="6:6" x14ac:dyDescent="0.3">
      <c r="F3607" s="27">
        <v>36050</v>
      </c>
    </row>
    <row r="3608" spans="6:6" x14ac:dyDescent="0.3">
      <c r="F3608" s="27">
        <v>36060</v>
      </c>
    </row>
    <row r="3609" spans="6:6" x14ac:dyDescent="0.3">
      <c r="F3609" s="27">
        <v>36070</v>
      </c>
    </row>
    <row r="3610" spans="6:6" x14ac:dyDescent="0.3">
      <c r="F3610" s="27">
        <v>36080</v>
      </c>
    </row>
    <row r="3611" spans="6:6" x14ac:dyDescent="0.3">
      <c r="F3611" s="27">
        <v>36090</v>
      </c>
    </row>
    <row r="3612" spans="6:6" x14ac:dyDescent="0.3">
      <c r="F3612" s="27">
        <v>36100</v>
      </c>
    </row>
    <row r="3613" spans="6:6" x14ac:dyDescent="0.3">
      <c r="F3613" s="27">
        <v>36110</v>
      </c>
    </row>
    <row r="3614" spans="6:6" x14ac:dyDescent="0.3">
      <c r="F3614" s="27">
        <v>36120</v>
      </c>
    </row>
    <row r="3615" spans="6:6" x14ac:dyDescent="0.3">
      <c r="F3615" s="27">
        <v>36130</v>
      </c>
    </row>
    <row r="3616" spans="6:6" x14ac:dyDescent="0.3">
      <c r="F3616" s="27">
        <v>36140</v>
      </c>
    </row>
    <row r="3617" spans="6:6" x14ac:dyDescent="0.3">
      <c r="F3617" s="27">
        <v>36150</v>
      </c>
    </row>
    <row r="3618" spans="6:6" x14ac:dyDescent="0.3">
      <c r="F3618" s="27">
        <v>36160</v>
      </c>
    </row>
    <row r="3619" spans="6:6" x14ac:dyDescent="0.3">
      <c r="F3619" s="27">
        <v>36170</v>
      </c>
    </row>
    <row r="3620" spans="6:6" x14ac:dyDescent="0.3">
      <c r="F3620" s="27">
        <v>36180</v>
      </c>
    </row>
    <row r="3621" spans="6:6" x14ac:dyDescent="0.3">
      <c r="F3621" s="27">
        <v>36190</v>
      </c>
    </row>
    <row r="3622" spans="6:6" x14ac:dyDescent="0.3">
      <c r="F3622" s="27">
        <v>36200</v>
      </c>
    </row>
    <row r="3623" spans="6:6" x14ac:dyDescent="0.3">
      <c r="F3623" s="27">
        <v>36210</v>
      </c>
    </row>
    <row r="3624" spans="6:6" x14ac:dyDescent="0.3">
      <c r="F3624" s="27">
        <v>36220</v>
      </c>
    </row>
    <row r="3625" spans="6:6" x14ac:dyDescent="0.3">
      <c r="F3625" s="27">
        <v>36230</v>
      </c>
    </row>
    <row r="3626" spans="6:6" x14ac:dyDescent="0.3">
      <c r="F3626" s="27">
        <v>36240</v>
      </c>
    </row>
    <row r="3627" spans="6:6" x14ac:dyDescent="0.3">
      <c r="F3627" s="27">
        <v>36250</v>
      </c>
    </row>
    <row r="3628" spans="6:6" x14ac:dyDescent="0.3">
      <c r="F3628" s="27">
        <v>36260</v>
      </c>
    </row>
    <row r="3629" spans="6:6" x14ac:dyDescent="0.3">
      <c r="F3629" s="27">
        <v>36270</v>
      </c>
    </row>
    <row r="3630" spans="6:6" x14ac:dyDescent="0.3">
      <c r="F3630" s="27">
        <v>36280</v>
      </c>
    </row>
    <row r="3631" spans="6:6" x14ac:dyDescent="0.3">
      <c r="F3631" s="27">
        <v>36290</v>
      </c>
    </row>
    <row r="3632" spans="6:6" x14ac:dyDescent="0.3">
      <c r="F3632" s="27">
        <v>36300</v>
      </c>
    </row>
    <row r="3633" spans="6:6" x14ac:dyDescent="0.3">
      <c r="F3633" s="27">
        <v>36310</v>
      </c>
    </row>
    <row r="3634" spans="6:6" x14ac:dyDescent="0.3">
      <c r="F3634" s="27">
        <v>36320</v>
      </c>
    </row>
    <row r="3635" spans="6:6" x14ac:dyDescent="0.3">
      <c r="F3635" s="27">
        <v>36330</v>
      </c>
    </row>
    <row r="3636" spans="6:6" x14ac:dyDescent="0.3">
      <c r="F3636" s="27">
        <v>36340</v>
      </c>
    </row>
    <row r="3637" spans="6:6" x14ac:dyDescent="0.3">
      <c r="F3637" s="27">
        <v>36350</v>
      </c>
    </row>
    <row r="3638" spans="6:6" x14ac:dyDescent="0.3">
      <c r="F3638" s="27">
        <v>36360</v>
      </c>
    </row>
    <row r="3639" spans="6:6" x14ac:dyDescent="0.3">
      <c r="F3639" s="27">
        <v>36370</v>
      </c>
    </row>
    <row r="3640" spans="6:6" x14ac:dyDescent="0.3">
      <c r="F3640" s="27">
        <v>36380</v>
      </c>
    </row>
    <row r="3641" spans="6:6" x14ac:dyDescent="0.3">
      <c r="F3641" s="27">
        <v>36390</v>
      </c>
    </row>
    <row r="3642" spans="6:6" x14ac:dyDescent="0.3">
      <c r="F3642" s="27">
        <v>36400</v>
      </c>
    </row>
    <row r="3643" spans="6:6" x14ac:dyDescent="0.3">
      <c r="F3643" s="27">
        <v>36410</v>
      </c>
    </row>
    <row r="3644" spans="6:6" x14ac:dyDescent="0.3">
      <c r="F3644" s="27">
        <v>36420</v>
      </c>
    </row>
    <row r="3645" spans="6:6" x14ac:dyDescent="0.3">
      <c r="F3645" s="27">
        <v>36430</v>
      </c>
    </row>
    <row r="3646" spans="6:6" x14ac:dyDescent="0.3">
      <c r="F3646" s="27">
        <v>36440</v>
      </c>
    </row>
    <row r="3647" spans="6:6" x14ac:dyDescent="0.3">
      <c r="F3647" s="27">
        <v>36450</v>
      </c>
    </row>
    <row r="3648" spans="6:6" x14ac:dyDescent="0.3">
      <c r="F3648" s="27">
        <v>36460</v>
      </c>
    </row>
    <row r="3649" spans="6:6" x14ac:dyDescent="0.3">
      <c r="F3649" s="27">
        <v>36470</v>
      </c>
    </row>
    <row r="3650" spans="6:6" x14ac:dyDescent="0.3">
      <c r="F3650" s="27">
        <v>36480</v>
      </c>
    </row>
    <row r="3651" spans="6:6" x14ac:dyDescent="0.3">
      <c r="F3651" s="27">
        <v>36490</v>
      </c>
    </row>
    <row r="3652" spans="6:6" x14ac:dyDescent="0.3">
      <c r="F3652" s="27">
        <v>36500</v>
      </c>
    </row>
    <row r="3653" spans="6:6" x14ac:dyDescent="0.3">
      <c r="F3653" s="27">
        <v>36510</v>
      </c>
    </row>
    <row r="3654" spans="6:6" x14ac:dyDescent="0.3">
      <c r="F3654" s="27">
        <v>36520</v>
      </c>
    </row>
    <row r="3655" spans="6:6" x14ac:dyDescent="0.3">
      <c r="F3655" s="27">
        <v>36530</v>
      </c>
    </row>
    <row r="3656" spans="6:6" x14ac:dyDescent="0.3">
      <c r="F3656" s="27">
        <v>36540</v>
      </c>
    </row>
    <row r="3657" spans="6:6" x14ac:dyDescent="0.3">
      <c r="F3657" s="27">
        <v>36550</v>
      </c>
    </row>
    <row r="3658" spans="6:6" x14ac:dyDescent="0.3">
      <c r="F3658" s="27">
        <v>36560</v>
      </c>
    </row>
    <row r="3659" spans="6:6" x14ac:dyDescent="0.3">
      <c r="F3659" s="27">
        <v>36570</v>
      </c>
    </row>
    <row r="3660" spans="6:6" x14ac:dyDescent="0.3">
      <c r="F3660" s="27">
        <v>36580</v>
      </c>
    </row>
    <row r="3661" spans="6:6" x14ac:dyDescent="0.3">
      <c r="F3661" s="27">
        <v>36590</v>
      </c>
    </row>
    <row r="3662" spans="6:6" x14ac:dyDescent="0.3">
      <c r="F3662" s="27">
        <v>36600</v>
      </c>
    </row>
    <row r="3663" spans="6:6" x14ac:dyDescent="0.3">
      <c r="F3663" s="27">
        <v>36610</v>
      </c>
    </row>
    <row r="3664" spans="6:6" x14ac:dyDescent="0.3">
      <c r="F3664" s="27">
        <v>36620</v>
      </c>
    </row>
    <row r="3665" spans="6:6" x14ac:dyDescent="0.3">
      <c r="F3665" s="27">
        <v>36630</v>
      </c>
    </row>
    <row r="3666" spans="6:6" x14ac:dyDescent="0.3">
      <c r="F3666" s="27">
        <v>36640</v>
      </c>
    </row>
    <row r="3667" spans="6:6" x14ac:dyDescent="0.3">
      <c r="F3667" s="27">
        <v>36650</v>
      </c>
    </row>
    <row r="3668" spans="6:6" x14ac:dyDescent="0.3">
      <c r="F3668" s="27">
        <v>36660</v>
      </c>
    </row>
    <row r="3669" spans="6:6" x14ac:dyDescent="0.3">
      <c r="F3669" s="27">
        <v>36670</v>
      </c>
    </row>
    <row r="3670" spans="6:6" x14ac:dyDescent="0.3">
      <c r="F3670" s="27">
        <v>36680</v>
      </c>
    </row>
    <row r="3671" spans="6:6" x14ac:dyDescent="0.3">
      <c r="F3671" s="27">
        <v>36690</v>
      </c>
    </row>
    <row r="3672" spans="6:6" x14ac:dyDescent="0.3">
      <c r="F3672" s="27">
        <v>36700</v>
      </c>
    </row>
    <row r="3673" spans="6:6" x14ac:dyDescent="0.3">
      <c r="F3673" s="27">
        <v>36710</v>
      </c>
    </row>
    <row r="3674" spans="6:6" x14ac:dyDescent="0.3">
      <c r="F3674" s="27">
        <v>36720</v>
      </c>
    </row>
    <row r="3675" spans="6:6" x14ac:dyDescent="0.3">
      <c r="F3675" s="27">
        <v>36730</v>
      </c>
    </row>
    <row r="3676" spans="6:6" x14ac:dyDescent="0.3">
      <c r="F3676" s="27">
        <v>36740</v>
      </c>
    </row>
    <row r="3677" spans="6:6" x14ac:dyDescent="0.3">
      <c r="F3677" s="27">
        <v>36750</v>
      </c>
    </row>
    <row r="3678" spans="6:6" x14ac:dyDescent="0.3">
      <c r="F3678" s="27">
        <v>36760</v>
      </c>
    </row>
    <row r="3679" spans="6:6" x14ac:dyDescent="0.3">
      <c r="F3679" s="27">
        <v>36770</v>
      </c>
    </row>
    <row r="3680" spans="6:6" x14ac:dyDescent="0.3">
      <c r="F3680" s="27">
        <v>36780</v>
      </c>
    </row>
    <row r="3681" spans="6:6" x14ac:dyDescent="0.3">
      <c r="F3681" s="27">
        <v>36790</v>
      </c>
    </row>
    <row r="3682" spans="6:6" x14ac:dyDescent="0.3">
      <c r="F3682" s="27">
        <v>36800</v>
      </c>
    </row>
    <row r="3683" spans="6:6" x14ac:dyDescent="0.3">
      <c r="F3683" s="27">
        <v>36810</v>
      </c>
    </row>
    <row r="3684" spans="6:6" x14ac:dyDescent="0.3">
      <c r="F3684" s="27">
        <v>36820</v>
      </c>
    </row>
    <row r="3685" spans="6:6" x14ac:dyDescent="0.3">
      <c r="F3685" s="27">
        <v>36830</v>
      </c>
    </row>
    <row r="3686" spans="6:6" x14ac:dyDescent="0.3">
      <c r="F3686" s="27">
        <v>36840</v>
      </c>
    </row>
    <row r="3687" spans="6:6" x14ac:dyDescent="0.3">
      <c r="F3687" s="27">
        <v>36850</v>
      </c>
    </row>
    <row r="3688" spans="6:6" x14ac:dyDescent="0.3">
      <c r="F3688" s="27">
        <v>36860</v>
      </c>
    </row>
    <row r="3689" spans="6:6" x14ac:dyDescent="0.3">
      <c r="F3689" s="27">
        <v>36870</v>
      </c>
    </row>
    <row r="3690" spans="6:6" x14ac:dyDescent="0.3">
      <c r="F3690" s="27">
        <v>36880</v>
      </c>
    </row>
    <row r="3691" spans="6:6" x14ac:dyDescent="0.3">
      <c r="F3691" s="27">
        <v>36890</v>
      </c>
    </row>
    <row r="3692" spans="6:6" x14ac:dyDescent="0.3">
      <c r="F3692" s="27">
        <v>36900</v>
      </c>
    </row>
    <row r="3693" spans="6:6" x14ac:dyDescent="0.3">
      <c r="F3693" s="27">
        <v>36910</v>
      </c>
    </row>
    <row r="3694" spans="6:6" x14ac:dyDescent="0.3">
      <c r="F3694" s="27">
        <v>36920</v>
      </c>
    </row>
    <row r="3695" spans="6:6" x14ac:dyDescent="0.3">
      <c r="F3695" s="27">
        <v>36930</v>
      </c>
    </row>
    <row r="3696" spans="6:6" x14ac:dyDescent="0.3">
      <c r="F3696" s="27">
        <v>36940</v>
      </c>
    </row>
    <row r="3697" spans="6:6" x14ac:dyDescent="0.3">
      <c r="F3697" s="27">
        <v>36950</v>
      </c>
    </row>
    <row r="3698" spans="6:6" x14ac:dyDescent="0.3">
      <c r="F3698" s="27">
        <v>36960</v>
      </c>
    </row>
    <row r="3699" spans="6:6" x14ac:dyDescent="0.3">
      <c r="F3699" s="27">
        <v>36970</v>
      </c>
    </row>
    <row r="3700" spans="6:6" x14ac:dyDescent="0.3">
      <c r="F3700" s="27">
        <v>36980</v>
      </c>
    </row>
    <row r="3701" spans="6:6" x14ac:dyDescent="0.3">
      <c r="F3701" s="27">
        <v>36990</v>
      </c>
    </row>
    <row r="3702" spans="6:6" x14ac:dyDescent="0.3">
      <c r="F3702" s="27">
        <v>37000</v>
      </c>
    </row>
    <row r="3703" spans="6:6" x14ac:dyDescent="0.3">
      <c r="F3703" s="27">
        <v>37010</v>
      </c>
    </row>
    <row r="3704" spans="6:6" x14ac:dyDescent="0.3">
      <c r="F3704" s="27">
        <v>37020</v>
      </c>
    </row>
    <row r="3705" spans="6:6" x14ac:dyDescent="0.3">
      <c r="F3705" s="27">
        <v>37030</v>
      </c>
    </row>
    <row r="3706" spans="6:6" x14ac:dyDescent="0.3">
      <c r="F3706" s="27">
        <v>37040</v>
      </c>
    </row>
    <row r="3707" spans="6:6" x14ac:dyDescent="0.3">
      <c r="F3707" s="27">
        <v>37050</v>
      </c>
    </row>
    <row r="3708" spans="6:6" x14ac:dyDescent="0.3">
      <c r="F3708" s="27">
        <v>37060</v>
      </c>
    </row>
    <row r="3709" spans="6:6" x14ac:dyDescent="0.3">
      <c r="F3709" s="27">
        <v>37070</v>
      </c>
    </row>
    <row r="3710" spans="6:6" x14ac:dyDescent="0.3">
      <c r="F3710" s="27">
        <v>37080</v>
      </c>
    </row>
    <row r="3711" spans="6:6" x14ac:dyDescent="0.3">
      <c r="F3711" s="27">
        <v>37090</v>
      </c>
    </row>
    <row r="3712" spans="6:6" x14ac:dyDescent="0.3">
      <c r="F3712" s="27">
        <v>37100</v>
      </c>
    </row>
    <row r="3713" spans="6:6" x14ac:dyDescent="0.3">
      <c r="F3713" s="27">
        <v>37110</v>
      </c>
    </row>
    <row r="3714" spans="6:6" x14ac:dyDescent="0.3">
      <c r="F3714" s="27">
        <v>37120</v>
      </c>
    </row>
    <row r="3715" spans="6:6" x14ac:dyDescent="0.3">
      <c r="F3715" s="27">
        <v>37130</v>
      </c>
    </row>
    <row r="3716" spans="6:6" x14ac:dyDescent="0.3">
      <c r="F3716" s="27">
        <v>37140</v>
      </c>
    </row>
    <row r="3717" spans="6:6" x14ac:dyDescent="0.3">
      <c r="F3717" s="27">
        <v>37150</v>
      </c>
    </row>
    <row r="3718" spans="6:6" x14ac:dyDescent="0.3">
      <c r="F3718" s="27">
        <v>37160</v>
      </c>
    </row>
    <row r="3719" spans="6:6" x14ac:dyDescent="0.3">
      <c r="F3719" s="27">
        <v>37170</v>
      </c>
    </row>
    <row r="3720" spans="6:6" x14ac:dyDescent="0.3">
      <c r="F3720" s="27">
        <v>37180</v>
      </c>
    </row>
    <row r="3721" spans="6:6" x14ac:dyDescent="0.3">
      <c r="F3721" s="27">
        <v>37190</v>
      </c>
    </row>
    <row r="3722" spans="6:6" x14ac:dyDescent="0.3">
      <c r="F3722" s="27">
        <v>37200</v>
      </c>
    </row>
    <row r="3723" spans="6:6" x14ac:dyDescent="0.3">
      <c r="F3723" s="27">
        <v>37210</v>
      </c>
    </row>
    <row r="3724" spans="6:6" x14ac:dyDescent="0.3">
      <c r="F3724" s="27">
        <v>37220</v>
      </c>
    </row>
    <row r="3725" spans="6:6" x14ac:dyDescent="0.3">
      <c r="F3725" s="27">
        <v>37230</v>
      </c>
    </row>
    <row r="3726" spans="6:6" x14ac:dyDescent="0.3">
      <c r="F3726" s="27">
        <v>37240</v>
      </c>
    </row>
    <row r="3727" spans="6:6" x14ac:dyDescent="0.3">
      <c r="F3727" s="27">
        <v>37250</v>
      </c>
    </row>
    <row r="3728" spans="6:6" x14ac:dyDescent="0.3">
      <c r="F3728" s="27">
        <v>37260</v>
      </c>
    </row>
    <row r="3729" spans="6:6" x14ac:dyDescent="0.3">
      <c r="F3729" s="27">
        <v>37270</v>
      </c>
    </row>
    <row r="3730" spans="6:6" x14ac:dyDescent="0.3">
      <c r="F3730" s="27">
        <v>37280</v>
      </c>
    </row>
    <row r="3731" spans="6:6" x14ac:dyDescent="0.3">
      <c r="F3731" s="27">
        <v>37290</v>
      </c>
    </row>
    <row r="3732" spans="6:6" x14ac:dyDescent="0.3">
      <c r="F3732" s="27">
        <v>37300</v>
      </c>
    </row>
    <row r="3733" spans="6:6" x14ac:dyDescent="0.3">
      <c r="F3733" s="27">
        <v>37310</v>
      </c>
    </row>
    <row r="3734" spans="6:6" x14ac:dyDescent="0.3">
      <c r="F3734" s="27">
        <v>37320</v>
      </c>
    </row>
    <row r="3735" spans="6:6" x14ac:dyDescent="0.3">
      <c r="F3735" s="27">
        <v>37330</v>
      </c>
    </row>
    <row r="3736" spans="6:6" x14ac:dyDescent="0.3">
      <c r="F3736" s="27">
        <v>37340</v>
      </c>
    </row>
    <row r="3737" spans="6:6" x14ac:dyDescent="0.3">
      <c r="F3737" s="27">
        <v>37350</v>
      </c>
    </row>
    <row r="3738" spans="6:6" x14ac:dyDescent="0.3">
      <c r="F3738" s="27">
        <v>37360</v>
      </c>
    </row>
    <row r="3739" spans="6:6" x14ac:dyDescent="0.3">
      <c r="F3739" s="27">
        <v>37370</v>
      </c>
    </row>
    <row r="3740" spans="6:6" x14ac:dyDescent="0.3">
      <c r="F3740" s="27">
        <v>37380</v>
      </c>
    </row>
    <row r="3741" spans="6:6" x14ac:dyDescent="0.3">
      <c r="F3741" s="27">
        <v>37390</v>
      </c>
    </row>
    <row r="3742" spans="6:6" x14ac:dyDescent="0.3">
      <c r="F3742" s="27">
        <v>37400</v>
      </c>
    </row>
    <row r="3743" spans="6:6" x14ac:dyDescent="0.3">
      <c r="F3743" s="27">
        <v>37410</v>
      </c>
    </row>
    <row r="3744" spans="6:6" x14ac:dyDescent="0.3">
      <c r="F3744" s="27">
        <v>37420</v>
      </c>
    </row>
    <row r="3745" spans="6:6" x14ac:dyDescent="0.3">
      <c r="F3745" s="27">
        <v>37430</v>
      </c>
    </row>
    <row r="3746" spans="6:6" x14ac:dyDescent="0.3">
      <c r="F3746" s="27">
        <v>37440</v>
      </c>
    </row>
    <row r="3747" spans="6:6" x14ac:dyDescent="0.3">
      <c r="F3747" s="27">
        <v>37450</v>
      </c>
    </row>
    <row r="3748" spans="6:6" x14ac:dyDescent="0.3">
      <c r="F3748" s="27">
        <v>37460</v>
      </c>
    </row>
    <row r="3749" spans="6:6" x14ac:dyDescent="0.3">
      <c r="F3749" s="27">
        <v>37470</v>
      </c>
    </row>
    <row r="3750" spans="6:6" x14ac:dyDescent="0.3">
      <c r="F3750" s="27">
        <v>37480</v>
      </c>
    </row>
    <row r="3751" spans="6:6" x14ac:dyDescent="0.3">
      <c r="F3751" s="27">
        <v>37490</v>
      </c>
    </row>
    <row r="3752" spans="6:6" x14ac:dyDescent="0.3">
      <c r="F3752" s="27">
        <v>37500</v>
      </c>
    </row>
    <row r="3753" spans="6:6" x14ac:dyDescent="0.3">
      <c r="F3753" s="27">
        <v>37510</v>
      </c>
    </row>
    <row r="3754" spans="6:6" x14ac:dyDescent="0.3">
      <c r="F3754" s="27">
        <v>37520</v>
      </c>
    </row>
    <row r="3755" spans="6:6" x14ac:dyDescent="0.3">
      <c r="F3755" s="27">
        <v>37530</v>
      </c>
    </row>
    <row r="3756" spans="6:6" x14ac:dyDescent="0.3">
      <c r="F3756" s="27">
        <v>37540</v>
      </c>
    </row>
    <row r="3757" spans="6:6" x14ac:dyDescent="0.3">
      <c r="F3757" s="27">
        <v>37550</v>
      </c>
    </row>
    <row r="3758" spans="6:6" x14ac:dyDescent="0.3">
      <c r="F3758" s="27">
        <v>37560</v>
      </c>
    </row>
    <row r="3759" spans="6:6" x14ac:dyDescent="0.3">
      <c r="F3759" s="27">
        <v>37570</v>
      </c>
    </row>
    <row r="3760" spans="6:6" x14ac:dyDescent="0.3">
      <c r="F3760" s="27">
        <v>37580</v>
      </c>
    </row>
    <row r="3761" spans="6:6" x14ac:dyDescent="0.3">
      <c r="F3761" s="27">
        <v>37590</v>
      </c>
    </row>
    <row r="3762" spans="6:6" x14ac:dyDescent="0.3">
      <c r="F3762" s="27">
        <v>37600</v>
      </c>
    </row>
    <row r="3763" spans="6:6" x14ac:dyDescent="0.3">
      <c r="F3763" s="27">
        <v>37610</v>
      </c>
    </row>
    <row r="3764" spans="6:6" x14ac:dyDescent="0.3">
      <c r="F3764" s="27">
        <v>37620</v>
      </c>
    </row>
    <row r="3765" spans="6:6" x14ac:dyDescent="0.3">
      <c r="F3765" s="27">
        <v>37630</v>
      </c>
    </row>
    <row r="3766" spans="6:6" x14ac:dyDescent="0.3">
      <c r="F3766" s="27">
        <v>37640</v>
      </c>
    </row>
    <row r="3767" spans="6:6" x14ac:dyDescent="0.3">
      <c r="F3767" s="27">
        <v>37650</v>
      </c>
    </row>
    <row r="3768" spans="6:6" x14ac:dyDescent="0.3">
      <c r="F3768" s="27">
        <v>37660</v>
      </c>
    </row>
    <row r="3769" spans="6:6" x14ac:dyDescent="0.3">
      <c r="F3769" s="27">
        <v>37670</v>
      </c>
    </row>
    <row r="3770" spans="6:6" x14ac:dyDescent="0.3">
      <c r="F3770" s="27">
        <v>37680</v>
      </c>
    </row>
    <row r="3771" spans="6:6" x14ac:dyDescent="0.3">
      <c r="F3771" s="27">
        <v>37690</v>
      </c>
    </row>
    <row r="3772" spans="6:6" x14ac:dyDescent="0.3">
      <c r="F3772" s="27">
        <v>37700</v>
      </c>
    </row>
    <row r="3773" spans="6:6" x14ac:dyDescent="0.3">
      <c r="F3773" s="27">
        <v>37710</v>
      </c>
    </row>
    <row r="3774" spans="6:6" x14ac:dyDescent="0.3">
      <c r="F3774" s="27">
        <v>37720</v>
      </c>
    </row>
    <row r="3775" spans="6:6" x14ac:dyDescent="0.3">
      <c r="F3775" s="27">
        <v>37730</v>
      </c>
    </row>
    <row r="3776" spans="6:6" x14ac:dyDescent="0.3">
      <c r="F3776" s="27">
        <v>37740</v>
      </c>
    </row>
    <row r="3777" spans="6:6" x14ac:dyDescent="0.3">
      <c r="F3777" s="27">
        <v>37750</v>
      </c>
    </row>
    <row r="3778" spans="6:6" x14ac:dyDescent="0.3">
      <c r="F3778" s="27">
        <v>37760</v>
      </c>
    </row>
    <row r="3779" spans="6:6" x14ac:dyDescent="0.3">
      <c r="F3779" s="27">
        <v>37770</v>
      </c>
    </row>
    <row r="3780" spans="6:6" x14ac:dyDescent="0.3">
      <c r="F3780" s="27">
        <v>37780</v>
      </c>
    </row>
    <row r="3781" spans="6:6" x14ac:dyDescent="0.3">
      <c r="F3781" s="27">
        <v>37790</v>
      </c>
    </row>
    <row r="3782" spans="6:6" x14ac:dyDescent="0.3">
      <c r="F3782" s="27">
        <v>37800</v>
      </c>
    </row>
    <row r="3783" spans="6:6" x14ac:dyDescent="0.3">
      <c r="F3783" s="27">
        <v>37810</v>
      </c>
    </row>
    <row r="3784" spans="6:6" x14ac:dyDescent="0.3">
      <c r="F3784" s="27">
        <v>37820</v>
      </c>
    </row>
    <row r="3785" spans="6:6" x14ac:dyDescent="0.3">
      <c r="F3785" s="27">
        <v>37830</v>
      </c>
    </row>
    <row r="3786" spans="6:6" x14ac:dyDescent="0.3">
      <c r="F3786" s="27">
        <v>37840</v>
      </c>
    </row>
    <row r="3787" spans="6:6" x14ac:dyDescent="0.3">
      <c r="F3787" s="27">
        <v>37850</v>
      </c>
    </row>
    <row r="3788" spans="6:6" x14ac:dyDescent="0.3">
      <c r="F3788" s="27">
        <v>37860</v>
      </c>
    </row>
    <row r="3789" spans="6:6" x14ac:dyDescent="0.3">
      <c r="F3789" s="27">
        <v>37870</v>
      </c>
    </row>
    <row r="3790" spans="6:6" x14ac:dyDescent="0.3">
      <c r="F3790" s="27">
        <v>37880</v>
      </c>
    </row>
    <row r="3791" spans="6:6" x14ac:dyDescent="0.3">
      <c r="F3791" s="27">
        <v>37890</v>
      </c>
    </row>
    <row r="3792" spans="6:6" x14ac:dyDescent="0.3">
      <c r="F3792" s="27">
        <v>37900</v>
      </c>
    </row>
    <row r="3793" spans="6:6" x14ac:dyDescent="0.3">
      <c r="F3793" s="27">
        <v>37910</v>
      </c>
    </row>
    <row r="3794" spans="6:6" x14ac:dyDescent="0.3">
      <c r="F3794" s="27">
        <v>37920</v>
      </c>
    </row>
    <row r="3795" spans="6:6" x14ac:dyDescent="0.3">
      <c r="F3795" s="27">
        <v>37930</v>
      </c>
    </row>
    <row r="3796" spans="6:6" x14ac:dyDescent="0.3">
      <c r="F3796" s="27">
        <v>37940</v>
      </c>
    </row>
    <row r="3797" spans="6:6" x14ac:dyDescent="0.3">
      <c r="F3797" s="27">
        <v>37950</v>
      </c>
    </row>
    <row r="3798" spans="6:6" x14ac:dyDescent="0.3">
      <c r="F3798" s="27">
        <v>37960</v>
      </c>
    </row>
    <row r="3799" spans="6:6" x14ac:dyDescent="0.3">
      <c r="F3799" s="27">
        <v>37970</v>
      </c>
    </row>
    <row r="3800" spans="6:6" x14ac:dyDescent="0.3">
      <c r="F3800" s="27">
        <v>37980</v>
      </c>
    </row>
    <row r="3801" spans="6:6" x14ac:dyDescent="0.3">
      <c r="F3801" s="27">
        <v>37990</v>
      </c>
    </row>
    <row r="3802" spans="6:6" x14ac:dyDescent="0.3">
      <c r="F3802" s="27">
        <v>38000</v>
      </c>
    </row>
    <row r="3803" spans="6:6" x14ac:dyDescent="0.3">
      <c r="F3803" s="27">
        <v>38010</v>
      </c>
    </row>
    <row r="3804" spans="6:6" x14ac:dyDescent="0.3">
      <c r="F3804" s="27">
        <v>38020</v>
      </c>
    </row>
    <row r="3805" spans="6:6" x14ac:dyDescent="0.3">
      <c r="F3805" s="27">
        <v>38030</v>
      </c>
    </row>
    <row r="3806" spans="6:6" x14ac:dyDescent="0.3">
      <c r="F3806" s="27">
        <v>38040</v>
      </c>
    </row>
    <row r="3807" spans="6:6" x14ac:dyDescent="0.3">
      <c r="F3807" s="27">
        <v>38050</v>
      </c>
    </row>
    <row r="3808" spans="6:6" x14ac:dyDescent="0.3">
      <c r="F3808" s="27">
        <v>38060</v>
      </c>
    </row>
    <row r="3809" spans="6:6" x14ac:dyDescent="0.3">
      <c r="F3809" s="27">
        <v>38070</v>
      </c>
    </row>
    <row r="3810" spans="6:6" x14ac:dyDescent="0.3">
      <c r="F3810" s="27">
        <v>38080</v>
      </c>
    </row>
    <row r="3811" spans="6:6" x14ac:dyDescent="0.3">
      <c r="F3811" s="27">
        <v>38090</v>
      </c>
    </row>
    <row r="3812" spans="6:6" x14ac:dyDescent="0.3">
      <c r="F3812" s="27">
        <v>38100</v>
      </c>
    </row>
    <row r="3813" spans="6:6" x14ac:dyDescent="0.3">
      <c r="F3813" s="27">
        <v>38110</v>
      </c>
    </row>
    <row r="3814" spans="6:6" x14ac:dyDescent="0.3">
      <c r="F3814" s="27">
        <v>38120</v>
      </c>
    </row>
    <row r="3815" spans="6:6" x14ac:dyDescent="0.3">
      <c r="F3815" s="27">
        <v>38130</v>
      </c>
    </row>
    <row r="3816" spans="6:6" x14ac:dyDescent="0.3">
      <c r="F3816" s="27">
        <v>38140</v>
      </c>
    </row>
    <row r="3817" spans="6:6" x14ac:dyDescent="0.3">
      <c r="F3817" s="27">
        <v>38150</v>
      </c>
    </row>
    <row r="3818" spans="6:6" x14ac:dyDescent="0.3">
      <c r="F3818" s="27">
        <v>38160</v>
      </c>
    </row>
    <row r="3819" spans="6:6" x14ac:dyDescent="0.3">
      <c r="F3819" s="27">
        <v>38170</v>
      </c>
    </row>
    <row r="3820" spans="6:6" x14ac:dyDescent="0.3">
      <c r="F3820" s="27">
        <v>38180</v>
      </c>
    </row>
    <row r="3821" spans="6:6" x14ac:dyDescent="0.3">
      <c r="F3821" s="27">
        <v>38190</v>
      </c>
    </row>
    <row r="3822" spans="6:6" x14ac:dyDescent="0.3">
      <c r="F3822" s="27">
        <v>38200</v>
      </c>
    </row>
    <row r="3823" spans="6:6" x14ac:dyDescent="0.3">
      <c r="F3823" s="27">
        <v>38210</v>
      </c>
    </row>
    <row r="3824" spans="6:6" x14ac:dyDescent="0.3">
      <c r="F3824" s="27">
        <v>38220</v>
      </c>
    </row>
    <row r="3825" spans="6:6" x14ac:dyDescent="0.3">
      <c r="F3825" s="27">
        <v>38230</v>
      </c>
    </row>
    <row r="3826" spans="6:6" x14ac:dyDescent="0.3">
      <c r="F3826" s="27">
        <v>38240</v>
      </c>
    </row>
    <row r="3827" spans="6:6" x14ac:dyDescent="0.3">
      <c r="F3827" s="27">
        <v>38250</v>
      </c>
    </row>
    <row r="3828" spans="6:6" x14ac:dyDescent="0.3">
      <c r="F3828" s="27">
        <v>38260</v>
      </c>
    </row>
    <row r="3829" spans="6:6" x14ac:dyDescent="0.3">
      <c r="F3829" s="27">
        <v>38270</v>
      </c>
    </row>
    <row r="3830" spans="6:6" x14ac:dyDescent="0.3">
      <c r="F3830" s="27">
        <v>38280</v>
      </c>
    </row>
    <row r="3831" spans="6:6" x14ac:dyDescent="0.3">
      <c r="F3831" s="27">
        <v>38290</v>
      </c>
    </row>
    <row r="3832" spans="6:6" x14ac:dyDescent="0.3">
      <c r="F3832" s="27">
        <v>38300</v>
      </c>
    </row>
    <row r="3833" spans="6:6" x14ac:dyDescent="0.3">
      <c r="F3833" s="27">
        <v>38310</v>
      </c>
    </row>
    <row r="3834" spans="6:6" x14ac:dyDescent="0.3">
      <c r="F3834" s="27">
        <v>38320</v>
      </c>
    </row>
    <row r="3835" spans="6:6" x14ac:dyDescent="0.3">
      <c r="F3835" s="27">
        <v>38330</v>
      </c>
    </row>
    <row r="3836" spans="6:6" x14ac:dyDescent="0.3">
      <c r="F3836" s="27">
        <v>38340</v>
      </c>
    </row>
    <row r="3837" spans="6:6" x14ac:dyDescent="0.3">
      <c r="F3837" s="27">
        <v>38350</v>
      </c>
    </row>
    <row r="3838" spans="6:6" x14ac:dyDescent="0.3">
      <c r="F3838" s="27">
        <v>38360</v>
      </c>
    </row>
    <row r="3839" spans="6:6" x14ac:dyDescent="0.3">
      <c r="F3839" s="27">
        <v>38370</v>
      </c>
    </row>
    <row r="3840" spans="6:6" x14ac:dyDescent="0.3">
      <c r="F3840" s="27">
        <v>38380</v>
      </c>
    </row>
    <row r="3841" spans="6:6" x14ac:dyDescent="0.3">
      <c r="F3841" s="27">
        <v>38390</v>
      </c>
    </row>
    <row r="3842" spans="6:6" x14ac:dyDescent="0.3">
      <c r="F3842" s="27">
        <v>38400</v>
      </c>
    </row>
    <row r="3843" spans="6:6" x14ac:dyDescent="0.3">
      <c r="F3843" s="27">
        <v>38410</v>
      </c>
    </row>
    <row r="3844" spans="6:6" x14ac:dyDescent="0.3">
      <c r="F3844" s="27">
        <v>38420</v>
      </c>
    </row>
    <row r="3845" spans="6:6" x14ac:dyDescent="0.3">
      <c r="F3845" s="27">
        <v>38430</v>
      </c>
    </row>
    <row r="3846" spans="6:6" x14ac:dyDescent="0.3">
      <c r="F3846" s="27">
        <v>38440</v>
      </c>
    </row>
    <row r="3847" spans="6:6" x14ac:dyDescent="0.3">
      <c r="F3847" s="27">
        <v>38450</v>
      </c>
    </row>
    <row r="3848" spans="6:6" x14ac:dyDescent="0.3">
      <c r="F3848" s="27">
        <v>38460</v>
      </c>
    </row>
    <row r="3849" spans="6:6" x14ac:dyDescent="0.3">
      <c r="F3849" s="27">
        <v>38470</v>
      </c>
    </row>
    <row r="3850" spans="6:6" x14ac:dyDescent="0.3">
      <c r="F3850" s="27">
        <v>38480</v>
      </c>
    </row>
    <row r="3851" spans="6:6" x14ac:dyDescent="0.3">
      <c r="F3851" s="27">
        <v>38490</v>
      </c>
    </row>
    <row r="3852" spans="6:6" x14ac:dyDescent="0.3">
      <c r="F3852" s="27">
        <v>38500</v>
      </c>
    </row>
    <row r="3853" spans="6:6" x14ac:dyDescent="0.3">
      <c r="F3853" s="27">
        <v>38510</v>
      </c>
    </row>
    <row r="3854" spans="6:6" x14ac:dyDescent="0.3">
      <c r="F3854" s="27">
        <v>38520</v>
      </c>
    </row>
    <row r="3855" spans="6:6" x14ac:dyDescent="0.3">
      <c r="F3855" s="27">
        <v>38530</v>
      </c>
    </row>
    <row r="3856" spans="6:6" x14ac:dyDescent="0.3">
      <c r="F3856" s="27">
        <v>38540</v>
      </c>
    </row>
    <row r="3857" spans="6:6" x14ac:dyDescent="0.3">
      <c r="F3857" s="27">
        <v>38550</v>
      </c>
    </row>
    <row r="3858" spans="6:6" x14ac:dyDescent="0.3">
      <c r="F3858" s="27">
        <v>38560</v>
      </c>
    </row>
    <row r="3859" spans="6:6" x14ac:dyDescent="0.3">
      <c r="F3859" s="27">
        <v>38570</v>
      </c>
    </row>
    <row r="3860" spans="6:6" x14ac:dyDescent="0.3">
      <c r="F3860" s="27">
        <v>38580</v>
      </c>
    </row>
    <row r="3861" spans="6:6" x14ac:dyDescent="0.3">
      <c r="F3861" s="27">
        <v>38590</v>
      </c>
    </row>
    <row r="3862" spans="6:6" x14ac:dyDescent="0.3">
      <c r="F3862" s="27">
        <v>38600</v>
      </c>
    </row>
    <row r="3863" spans="6:6" x14ac:dyDescent="0.3">
      <c r="F3863" s="27">
        <v>38610</v>
      </c>
    </row>
    <row r="3864" spans="6:6" x14ac:dyDescent="0.3">
      <c r="F3864" s="27">
        <v>38620</v>
      </c>
    </row>
    <row r="3865" spans="6:6" x14ac:dyDescent="0.3">
      <c r="F3865" s="27">
        <v>38630</v>
      </c>
    </row>
    <row r="3866" spans="6:6" x14ac:dyDescent="0.3">
      <c r="F3866" s="27">
        <v>38640</v>
      </c>
    </row>
    <row r="3867" spans="6:6" x14ac:dyDescent="0.3">
      <c r="F3867" s="27">
        <v>38650</v>
      </c>
    </row>
    <row r="3868" spans="6:6" x14ac:dyDescent="0.3">
      <c r="F3868" s="27">
        <v>38660</v>
      </c>
    </row>
    <row r="3869" spans="6:6" x14ac:dyDescent="0.3">
      <c r="F3869" s="27">
        <v>38670</v>
      </c>
    </row>
    <row r="3870" spans="6:6" x14ac:dyDescent="0.3">
      <c r="F3870" s="27">
        <v>38680</v>
      </c>
    </row>
    <row r="3871" spans="6:6" x14ac:dyDescent="0.3">
      <c r="F3871" s="27">
        <v>38690</v>
      </c>
    </row>
    <row r="3872" spans="6:6" x14ac:dyDescent="0.3">
      <c r="F3872" s="27">
        <v>38700</v>
      </c>
    </row>
    <row r="3873" spans="6:6" x14ac:dyDescent="0.3">
      <c r="F3873" s="27">
        <v>38710</v>
      </c>
    </row>
    <row r="3874" spans="6:6" x14ac:dyDescent="0.3">
      <c r="F3874" s="27">
        <v>38720</v>
      </c>
    </row>
    <row r="3875" spans="6:6" x14ac:dyDescent="0.3">
      <c r="F3875" s="27">
        <v>38730</v>
      </c>
    </row>
    <row r="3876" spans="6:6" x14ac:dyDescent="0.3">
      <c r="F3876" s="27">
        <v>38740</v>
      </c>
    </row>
    <row r="3877" spans="6:6" x14ac:dyDescent="0.3">
      <c r="F3877" s="27">
        <v>38750</v>
      </c>
    </row>
    <row r="3878" spans="6:6" x14ac:dyDescent="0.3">
      <c r="F3878" s="27">
        <v>38760</v>
      </c>
    </row>
    <row r="3879" spans="6:6" x14ac:dyDescent="0.3">
      <c r="F3879" s="27">
        <v>38770</v>
      </c>
    </row>
    <row r="3880" spans="6:6" x14ac:dyDescent="0.3">
      <c r="F3880" s="27">
        <v>38780</v>
      </c>
    </row>
    <row r="3881" spans="6:6" x14ac:dyDescent="0.3">
      <c r="F3881" s="27">
        <v>38790</v>
      </c>
    </row>
    <row r="3882" spans="6:6" x14ac:dyDescent="0.3">
      <c r="F3882" s="27">
        <v>38800</v>
      </c>
    </row>
    <row r="3883" spans="6:6" x14ac:dyDescent="0.3">
      <c r="F3883" s="27">
        <v>38810</v>
      </c>
    </row>
    <row r="3884" spans="6:6" x14ac:dyDescent="0.3">
      <c r="F3884" s="27">
        <v>38820</v>
      </c>
    </row>
    <row r="3885" spans="6:6" x14ac:dyDescent="0.3">
      <c r="F3885" s="27">
        <v>38830</v>
      </c>
    </row>
    <row r="3886" spans="6:6" x14ac:dyDescent="0.3">
      <c r="F3886" s="27">
        <v>38840</v>
      </c>
    </row>
    <row r="3887" spans="6:6" x14ac:dyDescent="0.3">
      <c r="F3887" s="27">
        <v>38850</v>
      </c>
    </row>
    <row r="3888" spans="6:6" x14ac:dyDescent="0.3">
      <c r="F3888" s="27">
        <v>38860</v>
      </c>
    </row>
    <row r="3889" spans="6:6" x14ac:dyDescent="0.3">
      <c r="F3889" s="27">
        <v>38870</v>
      </c>
    </row>
    <row r="3890" spans="6:6" x14ac:dyDescent="0.3">
      <c r="F3890" s="27">
        <v>38880</v>
      </c>
    </row>
    <row r="3891" spans="6:6" x14ac:dyDescent="0.3">
      <c r="F3891" s="27">
        <v>38890</v>
      </c>
    </row>
    <row r="3892" spans="6:6" x14ac:dyDescent="0.3">
      <c r="F3892" s="27">
        <v>38900</v>
      </c>
    </row>
    <row r="3893" spans="6:6" x14ac:dyDescent="0.3">
      <c r="F3893" s="27">
        <v>38910</v>
      </c>
    </row>
    <row r="3894" spans="6:6" x14ac:dyDescent="0.3">
      <c r="F3894" s="27">
        <v>38920</v>
      </c>
    </row>
    <row r="3895" spans="6:6" x14ac:dyDescent="0.3">
      <c r="F3895" s="27">
        <v>38930</v>
      </c>
    </row>
    <row r="3896" spans="6:6" x14ac:dyDescent="0.3">
      <c r="F3896" s="27">
        <v>38940</v>
      </c>
    </row>
    <row r="3897" spans="6:6" x14ac:dyDescent="0.3">
      <c r="F3897" s="27">
        <v>38950</v>
      </c>
    </row>
    <row r="3898" spans="6:6" x14ac:dyDescent="0.3">
      <c r="F3898" s="27">
        <v>38960</v>
      </c>
    </row>
    <row r="3899" spans="6:6" x14ac:dyDescent="0.3">
      <c r="F3899" s="27">
        <v>38970</v>
      </c>
    </row>
    <row r="3900" spans="6:6" x14ac:dyDescent="0.3">
      <c r="F3900" s="27">
        <v>38980</v>
      </c>
    </row>
    <row r="3901" spans="6:6" x14ac:dyDescent="0.3">
      <c r="F3901" s="27">
        <v>38990</v>
      </c>
    </row>
    <row r="3902" spans="6:6" x14ac:dyDescent="0.3">
      <c r="F3902" s="27">
        <v>39000</v>
      </c>
    </row>
    <row r="3903" spans="6:6" x14ac:dyDescent="0.3">
      <c r="F3903" s="27">
        <v>39010</v>
      </c>
    </row>
    <row r="3904" spans="6:6" x14ac:dyDescent="0.3">
      <c r="F3904" s="27">
        <v>39020</v>
      </c>
    </row>
    <row r="3905" spans="6:6" x14ac:dyDescent="0.3">
      <c r="F3905" s="27">
        <v>39030</v>
      </c>
    </row>
    <row r="3906" spans="6:6" x14ac:dyDescent="0.3">
      <c r="F3906" s="27">
        <v>39040</v>
      </c>
    </row>
    <row r="3907" spans="6:6" x14ac:dyDescent="0.3">
      <c r="F3907" s="27">
        <v>39050</v>
      </c>
    </row>
    <row r="3908" spans="6:6" x14ac:dyDescent="0.3">
      <c r="F3908" s="27">
        <v>39060</v>
      </c>
    </row>
    <row r="3909" spans="6:6" x14ac:dyDescent="0.3">
      <c r="F3909" s="27">
        <v>39070</v>
      </c>
    </row>
    <row r="3910" spans="6:6" x14ac:dyDescent="0.3">
      <c r="F3910" s="27">
        <v>39080</v>
      </c>
    </row>
    <row r="3911" spans="6:6" x14ac:dyDescent="0.3">
      <c r="F3911" s="27">
        <v>39090</v>
      </c>
    </row>
    <row r="3912" spans="6:6" x14ac:dyDescent="0.3">
      <c r="F3912" s="27">
        <v>39100</v>
      </c>
    </row>
    <row r="3913" spans="6:6" x14ac:dyDescent="0.3">
      <c r="F3913" s="27">
        <v>39110</v>
      </c>
    </row>
    <row r="3914" spans="6:6" x14ac:dyDescent="0.3">
      <c r="F3914" s="27">
        <v>39120</v>
      </c>
    </row>
    <row r="3915" spans="6:6" x14ac:dyDescent="0.3">
      <c r="F3915" s="27">
        <v>39130</v>
      </c>
    </row>
    <row r="3916" spans="6:6" x14ac:dyDescent="0.3">
      <c r="F3916" s="27">
        <v>39140</v>
      </c>
    </row>
    <row r="3917" spans="6:6" x14ac:dyDescent="0.3">
      <c r="F3917" s="27">
        <v>39150</v>
      </c>
    </row>
    <row r="3918" spans="6:6" x14ac:dyDescent="0.3">
      <c r="F3918" s="27">
        <v>39160</v>
      </c>
    </row>
    <row r="3919" spans="6:6" x14ac:dyDescent="0.3">
      <c r="F3919" s="27">
        <v>39170</v>
      </c>
    </row>
    <row r="3920" spans="6:6" x14ac:dyDescent="0.3">
      <c r="F3920" s="27">
        <v>39180</v>
      </c>
    </row>
    <row r="3921" spans="6:6" x14ac:dyDescent="0.3">
      <c r="F3921" s="27">
        <v>39190</v>
      </c>
    </row>
    <row r="3922" spans="6:6" x14ac:dyDescent="0.3">
      <c r="F3922" s="27">
        <v>39200</v>
      </c>
    </row>
    <row r="3923" spans="6:6" x14ac:dyDescent="0.3">
      <c r="F3923" s="27">
        <v>39210</v>
      </c>
    </row>
    <row r="3924" spans="6:6" x14ac:dyDescent="0.3">
      <c r="F3924" s="27">
        <v>39220</v>
      </c>
    </row>
    <row r="3925" spans="6:6" x14ac:dyDescent="0.3">
      <c r="F3925" s="27">
        <v>39230</v>
      </c>
    </row>
    <row r="3926" spans="6:6" x14ac:dyDescent="0.3">
      <c r="F3926" s="27">
        <v>39240</v>
      </c>
    </row>
    <row r="3927" spans="6:6" x14ac:dyDescent="0.3">
      <c r="F3927" s="27">
        <v>39250</v>
      </c>
    </row>
    <row r="3928" spans="6:6" x14ac:dyDescent="0.3">
      <c r="F3928" s="27">
        <v>39260</v>
      </c>
    </row>
    <row r="3929" spans="6:6" x14ac:dyDescent="0.3">
      <c r="F3929" s="27">
        <v>39270</v>
      </c>
    </row>
    <row r="3930" spans="6:6" x14ac:dyDescent="0.3">
      <c r="F3930" s="27">
        <v>39280</v>
      </c>
    </row>
    <row r="3931" spans="6:6" x14ac:dyDescent="0.3">
      <c r="F3931" s="27">
        <v>39290</v>
      </c>
    </row>
    <row r="3932" spans="6:6" x14ac:dyDescent="0.3">
      <c r="F3932" s="27">
        <v>39300</v>
      </c>
    </row>
    <row r="3933" spans="6:6" x14ac:dyDescent="0.3">
      <c r="F3933" s="27">
        <v>39310</v>
      </c>
    </row>
    <row r="3934" spans="6:6" x14ac:dyDescent="0.3">
      <c r="F3934" s="27">
        <v>39320</v>
      </c>
    </row>
    <row r="3935" spans="6:6" x14ac:dyDescent="0.3">
      <c r="F3935" s="27">
        <v>39330</v>
      </c>
    </row>
    <row r="3936" spans="6:6" x14ac:dyDescent="0.3">
      <c r="F3936" s="27">
        <v>39340</v>
      </c>
    </row>
    <row r="3937" spans="6:6" x14ac:dyDescent="0.3">
      <c r="F3937" s="27">
        <v>39350</v>
      </c>
    </row>
    <row r="3938" spans="6:6" x14ac:dyDescent="0.3">
      <c r="F3938" s="27">
        <v>39360</v>
      </c>
    </row>
    <row r="3939" spans="6:6" x14ac:dyDescent="0.3">
      <c r="F3939" s="27">
        <v>39370</v>
      </c>
    </row>
    <row r="3940" spans="6:6" x14ac:dyDescent="0.3">
      <c r="F3940" s="27">
        <v>39380</v>
      </c>
    </row>
    <row r="3941" spans="6:6" x14ac:dyDescent="0.3">
      <c r="F3941" s="27">
        <v>39390</v>
      </c>
    </row>
    <row r="3942" spans="6:6" x14ac:dyDescent="0.3">
      <c r="F3942" s="27">
        <v>39400</v>
      </c>
    </row>
    <row r="3943" spans="6:6" x14ac:dyDescent="0.3">
      <c r="F3943" s="27">
        <v>39410</v>
      </c>
    </row>
    <row r="3944" spans="6:6" x14ac:dyDescent="0.3">
      <c r="F3944" s="27">
        <v>39420</v>
      </c>
    </row>
    <row r="3945" spans="6:6" x14ac:dyDescent="0.3">
      <c r="F3945" s="27">
        <v>39430</v>
      </c>
    </row>
    <row r="3946" spans="6:6" x14ac:dyDescent="0.3">
      <c r="F3946" s="27">
        <v>39440</v>
      </c>
    </row>
    <row r="3947" spans="6:6" x14ac:dyDescent="0.3">
      <c r="F3947" s="27">
        <v>39450</v>
      </c>
    </row>
    <row r="3948" spans="6:6" x14ac:dyDescent="0.3">
      <c r="F3948" s="27">
        <v>39460</v>
      </c>
    </row>
    <row r="3949" spans="6:6" x14ac:dyDescent="0.3">
      <c r="F3949" s="27">
        <v>39470</v>
      </c>
    </row>
    <row r="3950" spans="6:6" x14ac:dyDescent="0.3">
      <c r="F3950" s="27">
        <v>39480</v>
      </c>
    </row>
    <row r="3951" spans="6:6" x14ac:dyDescent="0.3">
      <c r="F3951" s="27">
        <v>39490</v>
      </c>
    </row>
    <row r="3952" spans="6:6" x14ac:dyDescent="0.3">
      <c r="F3952" s="27">
        <v>39500</v>
      </c>
    </row>
    <row r="3953" spans="6:6" x14ac:dyDescent="0.3">
      <c r="F3953" s="27">
        <v>39510</v>
      </c>
    </row>
    <row r="3954" spans="6:6" x14ac:dyDescent="0.3">
      <c r="F3954" s="27">
        <v>39520</v>
      </c>
    </row>
    <row r="3955" spans="6:6" x14ac:dyDescent="0.3">
      <c r="F3955" s="27">
        <v>39530</v>
      </c>
    </row>
    <row r="3956" spans="6:6" x14ac:dyDescent="0.3">
      <c r="F3956" s="27">
        <v>39540</v>
      </c>
    </row>
    <row r="3957" spans="6:6" x14ac:dyDescent="0.3">
      <c r="F3957" s="27">
        <v>39550</v>
      </c>
    </row>
    <row r="3958" spans="6:6" x14ac:dyDescent="0.3">
      <c r="F3958" s="27">
        <v>39560</v>
      </c>
    </row>
    <row r="3959" spans="6:6" x14ac:dyDescent="0.3">
      <c r="F3959" s="27">
        <v>39570</v>
      </c>
    </row>
    <row r="3960" spans="6:6" x14ac:dyDescent="0.3">
      <c r="F3960" s="27">
        <v>39580</v>
      </c>
    </row>
    <row r="3961" spans="6:6" x14ac:dyDescent="0.3">
      <c r="F3961" s="27">
        <v>39590</v>
      </c>
    </row>
    <row r="3962" spans="6:6" x14ac:dyDescent="0.3">
      <c r="F3962" s="27">
        <v>39600</v>
      </c>
    </row>
    <row r="3963" spans="6:6" x14ac:dyDescent="0.3">
      <c r="F3963" s="27">
        <v>39610</v>
      </c>
    </row>
    <row r="3964" spans="6:6" x14ac:dyDescent="0.3">
      <c r="F3964" s="27">
        <v>39620</v>
      </c>
    </row>
    <row r="3965" spans="6:6" x14ac:dyDescent="0.3">
      <c r="F3965" s="27">
        <v>39630</v>
      </c>
    </row>
    <row r="3966" spans="6:6" x14ac:dyDescent="0.3">
      <c r="F3966" s="27">
        <v>39640</v>
      </c>
    </row>
    <row r="3967" spans="6:6" x14ac:dyDescent="0.3">
      <c r="F3967" s="27">
        <v>39650</v>
      </c>
    </row>
    <row r="3968" spans="6:6" x14ac:dyDescent="0.3">
      <c r="F3968" s="27">
        <v>39660</v>
      </c>
    </row>
    <row r="3969" spans="6:6" x14ac:dyDescent="0.3">
      <c r="F3969" s="27">
        <v>39670</v>
      </c>
    </row>
    <row r="3970" spans="6:6" x14ac:dyDescent="0.3">
      <c r="F3970" s="27">
        <v>39680</v>
      </c>
    </row>
    <row r="3971" spans="6:6" x14ac:dyDescent="0.3">
      <c r="F3971" s="27">
        <v>39690</v>
      </c>
    </row>
    <row r="3972" spans="6:6" x14ac:dyDescent="0.3">
      <c r="F3972" s="27">
        <v>39700</v>
      </c>
    </row>
    <row r="3973" spans="6:6" x14ac:dyDescent="0.3">
      <c r="F3973" s="27">
        <v>39710</v>
      </c>
    </row>
    <row r="3974" spans="6:6" x14ac:dyDescent="0.3">
      <c r="F3974" s="27">
        <v>39720</v>
      </c>
    </row>
    <row r="3975" spans="6:6" x14ac:dyDescent="0.3">
      <c r="F3975" s="27">
        <v>39730</v>
      </c>
    </row>
    <row r="3976" spans="6:6" x14ac:dyDescent="0.3">
      <c r="F3976" s="27">
        <v>39740</v>
      </c>
    </row>
    <row r="3977" spans="6:6" x14ac:dyDescent="0.3">
      <c r="F3977" s="27">
        <v>39750</v>
      </c>
    </row>
    <row r="3978" spans="6:6" x14ac:dyDescent="0.3">
      <c r="F3978" s="27">
        <v>39760</v>
      </c>
    </row>
    <row r="3979" spans="6:6" x14ac:dyDescent="0.3">
      <c r="F3979" s="27">
        <v>39770</v>
      </c>
    </row>
    <row r="3980" spans="6:6" x14ac:dyDescent="0.3">
      <c r="F3980" s="27">
        <v>39780</v>
      </c>
    </row>
    <row r="3981" spans="6:6" x14ac:dyDescent="0.3">
      <c r="F3981" s="27">
        <v>39790</v>
      </c>
    </row>
    <row r="3982" spans="6:6" x14ac:dyDescent="0.3">
      <c r="F3982" s="27">
        <v>39800</v>
      </c>
    </row>
    <row r="3983" spans="6:6" x14ac:dyDescent="0.3">
      <c r="F3983" s="27">
        <v>39810</v>
      </c>
    </row>
    <row r="3984" spans="6:6" x14ac:dyDescent="0.3">
      <c r="F3984" s="27">
        <v>39820</v>
      </c>
    </row>
    <row r="3985" spans="6:6" x14ac:dyDescent="0.3">
      <c r="F3985" s="27">
        <v>39830</v>
      </c>
    </row>
    <row r="3986" spans="6:6" x14ac:dyDescent="0.3">
      <c r="F3986" s="27">
        <v>39840</v>
      </c>
    </row>
    <row r="3987" spans="6:6" x14ac:dyDescent="0.3">
      <c r="F3987" s="27">
        <v>39850</v>
      </c>
    </row>
    <row r="3988" spans="6:6" x14ac:dyDescent="0.3">
      <c r="F3988" s="27">
        <v>39860</v>
      </c>
    </row>
    <row r="3989" spans="6:6" x14ac:dyDescent="0.3">
      <c r="F3989" s="27">
        <v>39870</v>
      </c>
    </row>
    <row r="3990" spans="6:6" x14ac:dyDescent="0.3">
      <c r="F3990" s="27">
        <v>39880</v>
      </c>
    </row>
    <row r="3991" spans="6:6" x14ac:dyDescent="0.3">
      <c r="F3991" s="27">
        <v>39890</v>
      </c>
    </row>
    <row r="3992" spans="6:6" x14ac:dyDescent="0.3">
      <c r="F3992" s="27">
        <v>39900</v>
      </c>
    </row>
    <row r="3993" spans="6:6" x14ac:dyDescent="0.3">
      <c r="F3993" s="27">
        <v>39910</v>
      </c>
    </row>
    <row r="3994" spans="6:6" x14ac:dyDescent="0.3">
      <c r="F3994" s="27">
        <v>39920</v>
      </c>
    </row>
    <row r="3995" spans="6:6" x14ac:dyDescent="0.3">
      <c r="F3995" s="27">
        <v>39930</v>
      </c>
    </row>
    <row r="3996" spans="6:6" x14ac:dyDescent="0.3">
      <c r="F3996" s="27">
        <v>39940</v>
      </c>
    </row>
    <row r="3997" spans="6:6" x14ac:dyDescent="0.3">
      <c r="F3997" s="27">
        <v>39950</v>
      </c>
    </row>
    <row r="3998" spans="6:6" x14ac:dyDescent="0.3">
      <c r="F3998" s="27">
        <v>39960</v>
      </c>
    </row>
    <row r="3999" spans="6:6" x14ac:dyDescent="0.3">
      <c r="F3999" s="27">
        <v>39970</v>
      </c>
    </row>
    <row r="4000" spans="6:6" x14ac:dyDescent="0.3">
      <c r="F4000" s="27">
        <v>39980</v>
      </c>
    </row>
    <row r="4001" spans="6:6" x14ac:dyDescent="0.3">
      <c r="F4001" s="27">
        <v>39990</v>
      </c>
    </row>
    <row r="4002" spans="6:6" x14ac:dyDescent="0.3">
      <c r="F4002" s="27">
        <v>40000</v>
      </c>
    </row>
    <row r="4003" spans="6:6" x14ac:dyDescent="0.3">
      <c r="F4003" s="27">
        <v>40010</v>
      </c>
    </row>
    <row r="4004" spans="6:6" x14ac:dyDescent="0.3">
      <c r="F4004" s="27">
        <v>40020</v>
      </c>
    </row>
    <row r="4005" spans="6:6" x14ac:dyDescent="0.3">
      <c r="F4005" s="27">
        <v>40030</v>
      </c>
    </row>
    <row r="4006" spans="6:6" x14ac:dyDescent="0.3">
      <c r="F4006" s="27">
        <v>40040</v>
      </c>
    </row>
    <row r="4007" spans="6:6" x14ac:dyDescent="0.3">
      <c r="F4007" s="27">
        <v>40050</v>
      </c>
    </row>
    <row r="4008" spans="6:6" x14ac:dyDescent="0.3">
      <c r="F4008" s="27">
        <v>40060</v>
      </c>
    </row>
    <row r="4009" spans="6:6" x14ac:dyDescent="0.3">
      <c r="F4009" s="27">
        <v>40070</v>
      </c>
    </row>
    <row r="4010" spans="6:6" x14ac:dyDescent="0.3">
      <c r="F4010" s="27">
        <v>40080</v>
      </c>
    </row>
    <row r="4011" spans="6:6" x14ac:dyDescent="0.3">
      <c r="F4011" s="27">
        <v>40090</v>
      </c>
    </row>
    <row r="4012" spans="6:6" x14ac:dyDescent="0.3">
      <c r="F4012" s="27">
        <v>40100</v>
      </c>
    </row>
    <row r="4013" spans="6:6" x14ac:dyDescent="0.3">
      <c r="F4013" s="27">
        <v>40110</v>
      </c>
    </row>
    <row r="4014" spans="6:6" x14ac:dyDescent="0.3">
      <c r="F4014" s="27">
        <v>40120</v>
      </c>
    </row>
    <row r="4015" spans="6:6" x14ac:dyDescent="0.3">
      <c r="F4015" s="27">
        <v>40130</v>
      </c>
    </row>
    <row r="4016" spans="6:6" x14ac:dyDescent="0.3">
      <c r="F4016" s="27">
        <v>40140</v>
      </c>
    </row>
    <row r="4017" spans="6:6" x14ac:dyDescent="0.3">
      <c r="F4017" s="27">
        <v>40150</v>
      </c>
    </row>
    <row r="4018" spans="6:6" x14ac:dyDescent="0.3">
      <c r="F4018" s="27">
        <v>40160</v>
      </c>
    </row>
    <row r="4019" spans="6:6" x14ac:dyDescent="0.3">
      <c r="F4019" s="27">
        <v>40170</v>
      </c>
    </row>
    <row r="4020" spans="6:6" x14ac:dyDescent="0.3">
      <c r="F4020" s="27">
        <v>40180</v>
      </c>
    </row>
    <row r="4021" spans="6:6" x14ac:dyDescent="0.3">
      <c r="F4021" s="27">
        <v>40190</v>
      </c>
    </row>
    <row r="4022" spans="6:6" x14ac:dyDescent="0.3">
      <c r="F4022" s="27">
        <v>40200</v>
      </c>
    </row>
    <row r="4023" spans="6:6" x14ac:dyDescent="0.3">
      <c r="F4023" s="27">
        <v>40210</v>
      </c>
    </row>
    <row r="4024" spans="6:6" x14ac:dyDescent="0.3">
      <c r="F4024" s="27">
        <v>40220</v>
      </c>
    </row>
    <row r="4025" spans="6:6" x14ac:dyDescent="0.3">
      <c r="F4025" s="27">
        <v>40230</v>
      </c>
    </row>
    <row r="4026" spans="6:6" x14ac:dyDescent="0.3">
      <c r="F4026" s="27">
        <v>40240</v>
      </c>
    </row>
    <row r="4027" spans="6:6" x14ac:dyDescent="0.3">
      <c r="F4027" s="27">
        <v>40250</v>
      </c>
    </row>
    <row r="4028" spans="6:6" x14ac:dyDescent="0.3">
      <c r="F4028" s="27">
        <v>40260</v>
      </c>
    </row>
    <row r="4029" spans="6:6" x14ac:dyDescent="0.3">
      <c r="F4029" s="27">
        <v>40270</v>
      </c>
    </row>
    <row r="4030" spans="6:6" x14ac:dyDescent="0.3">
      <c r="F4030" s="27">
        <v>40280</v>
      </c>
    </row>
    <row r="4031" spans="6:6" x14ac:dyDescent="0.3">
      <c r="F4031" s="27">
        <v>40290</v>
      </c>
    </row>
    <row r="4032" spans="6:6" x14ac:dyDescent="0.3">
      <c r="F4032" s="27">
        <v>40300</v>
      </c>
    </row>
    <row r="4033" spans="6:6" x14ac:dyDescent="0.3">
      <c r="F4033" s="27">
        <v>40310</v>
      </c>
    </row>
    <row r="4034" spans="6:6" x14ac:dyDescent="0.3">
      <c r="F4034" s="27">
        <v>40320</v>
      </c>
    </row>
    <row r="4035" spans="6:6" x14ac:dyDescent="0.3">
      <c r="F4035" s="27">
        <v>40330</v>
      </c>
    </row>
    <row r="4036" spans="6:6" x14ac:dyDescent="0.3">
      <c r="F4036" s="27">
        <v>40340</v>
      </c>
    </row>
    <row r="4037" spans="6:6" x14ac:dyDescent="0.3">
      <c r="F4037" s="27">
        <v>40350</v>
      </c>
    </row>
    <row r="4038" spans="6:6" x14ac:dyDescent="0.3">
      <c r="F4038" s="27">
        <v>40360</v>
      </c>
    </row>
    <row r="4039" spans="6:6" x14ac:dyDescent="0.3">
      <c r="F4039" s="27">
        <v>40370</v>
      </c>
    </row>
    <row r="4040" spans="6:6" x14ac:dyDescent="0.3">
      <c r="F4040" s="27">
        <v>40380</v>
      </c>
    </row>
    <row r="4041" spans="6:6" x14ac:dyDescent="0.3">
      <c r="F4041" s="27">
        <v>40390</v>
      </c>
    </row>
    <row r="4042" spans="6:6" x14ac:dyDescent="0.3">
      <c r="F4042" s="27">
        <v>40400</v>
      </c>
    </row>
    <row r="4043" spans="6:6" x14ac:dyDescent="0.3">
      <c r="F4043" s="27">
        <v>40410</v>
      </c>
    </row>
    <row r="4044" spans="6:6" x14ac:dyDescent="0.3">
      <c r="F4044" s="27">
        <v>40420</v>
      </c>
    </row>
    <row r="4045" spans="6:6" x14ac:dyDescent="0.3">
      <c r="F4045" s="27">
        <v>40430</v>
      </c>
    </row>
    <row r="4046" spans="6:6" x14ac:dyDescent="0.3">
      <c r="F4046" s="27">
        <v>40440</v>
      </c>
    </row>
    <row r="4047" spans="6:6" x14ac:dyDescent="0.3">
      <c r="F4047" s="27">
        <v>40450</v>
      </c>
    </row>
    <row r="4048" spans="6:6" x14ac:dyDescent="0.3">
      <c r="F4048" s="27">
        <v>40460</v>
      </c>
    </row>
    <row r="4049" spans="6:6" x14ac:dyDescent="0.3">
      <c r="F4049" s="27">
        <v>40470</v>
      </c>
    </row>
    <row r="4050" spans="6:6" x14ac:dyDescent="0.3">
      <c r="F4050" s="27">
        <v>40480</v>
      </c>
    </row>
    <row r="4051" spans="6:6" x14ac:dyDescent="0.3">
      <c r="F4051" s="27">
        <v>40490</v>
      </c>
    </row>
    <row r="4052" spans="6:6" x14ac:dyDescent="0.3">
      <c r="F4052" s="27">
        <v>40500</v>
      </c>
    </row>
    <row r="4053" spans="6:6" x14ac:dyDescent="0.3">
      <c r="F4053" s="27">
        <v>40510</v>
      </c>
    </row>
    <row r="4054" spans="6:6" x14ac:dyDescent="0.3">
      <c r="F4054" s="27">
        <v>40520</v>
      </c>
    </row>
    <row r="4055" spans="6:6" x14ac:dyDescent="0.3">
      <c r="F4055" s="27">
        <v>40530</v>
      </c>
    </row>
    <row r="4056" spans="6:6" x14ac:dyDescent="0.3">
      <c r="F4056" s="27">
        <v>40540</v>
      </c>
    </row>
    <row r="4057" spans="6:6" x14ac:dyDescent="0.3">
      <c r="F4057" s="27">
        <v>40550</v>
      </c>
    </row>
    <row r="4058" spans="6:6" x14ac:dyDescent="0.3">
      <c r="F4058" s="27">
        <v>40560</v>
      </c>
    </row>
    <row r="4059" spans="6:6" x14ac:dyDescent="0.3">
      <c r="F4059" s="27">
        <v>40570</v>
      </c>
    </row>
    <row r="4060" spans="6:6" x14ac:dyDescent="0.3">
      <c r="F4060" s="27">
        <v>40580</v>
      </c>
    </row>
    <row r="4061" spans="6:6" x14ac:dyDescent="0.3">
      <c r="F4061" s="27">
        <v>40590</v>
      </c>
    </row>
    <row r="4062" spans="6:6" x14ac:dyDescent="0.3">
      <c r="F4062" s="27">
        <v>40600</v>
      </c>
    </row>
    <row r="4063" spans="6:6" x14ac:dyDescent="0.3">
      <c r="F4063" s="27">
        <v>40610</v>
      </c>
    </row>
    <row r="4064" spans="6:6" x14ac:dyDescent="0.3">
      <c r="F4064" s="27">
        <v>40620</v>
      </c>
    </row>
    <row r="4065" spans="6:6" x14ac:dyDescent="0.3">
      <c r="F4065" s="27">
        <v>40630</v>
      </c>
    </row>
    <row r="4066" spans="6:6" x14ac:dyDescent="0.3">
      <c r="F4066" s="27">
        <v>40640</v>
      </c>
    </row>
    <row r="4067" spans="6:6" x14ac:dyDescent="0.3">
      <c r="F4067" s="27">
        <v>40650</v>
      </c>
    </row>
    <row r="4068" spans="6:6" x14ac:dyDescent="0.3">
      <c r="F4068" s="27">
        <v>40660</v>
      </c>
    </row>
    <row r="4069" spans="6:6" x14ac:dyDescent="0.3">
      <c r="F4069" s="27">
        <v>40670</v>
      </c>
    </row>
    <row r="4070" spans="6:6" x14ac:dyDescent="0.3">
      <c r="F4070" s="27">
        <v>40680</v>
      </c>
    </row>
    <row r="4071" spans="6:6" x14ac:dyDescent="0.3">
      <c r="F4071" s="27">
        <v>40690</v>
      </c>
    </row>
    <row r="4072" spans="6:6" x14ac:dyDescent="0.3">
      <c r="F4072" s="27">
        <v>40700</v>
      </c>
    </row>
    <row r="4073" spans="6:6" x14ac:dyDescent="0.3">
      <c r="F4073" s="27">
        <v>40710</v>
      </c>
    </row>
    <row r="4074" spans="6:6" x14ac:dyDescent="0.3">
      <c r="F4074" s="27">
        <v>40720</v>
      </c>
    </row>
    <row r="4075" spans="6:6" x14ac:dyDescent="0.3">
      <c r="F4075" s="27">
        <v>40730</v>
      </c>
    </row>
    <row r="4076" spans="6:6" x14ac:dyDescent="0.3">
      <c r="F4076" s="27">
        <v>40740</v>
      </c>
    </row>
    <row r="4077" spans="6:6" x14ac:dyDescent="0.3">
      <c r="F4077" s="27">
        <v>40750</v>
      </c>
    </row>
    <row r="4078" spans="6:6" x14ac:dyDescent="0.3">
      <c r="F4078" s="27">
        <v>40760</v>
      </c>
    </row>
    <row r="4079" spans="6:6" x14ac:dyDescent="0.3">
      <c r="F4079" s="27">
        <v>40770</v>
      </c>
    </row>
    <row r="4080" spans="6:6" x14ac:dyDescent="0.3">
      <c r="F4080" s="27">
        <v>40780</v>
      </c>
    </row>
    <row r="4081" spans="6:6" x14ac:dyDescent="0.3">
      <c r="F4081" s="27">
        <v>40790</v>
      </c>
    </row>
    <row r="4082" spans="6:6" x14ac:dyDescent="0.3">
      <c r="F4082" s="27">
        <v>40800</v>
      </c>
    </row>
    <row r="4083" spans="6:6" x14ac:dyDescent="0.3">
      <c r="F4083" s="27">
        <v>40810</v>
      </c>
    </row>
    <row r="4084" spans="6:6" x14ac:dyDescent="0.3">
      <c r="F4084" s="27">
        <v>40820</v>
      </c>
    </row>
    <row r="4085" spans="6:6" x14ac:dyDescent="0.3">
      <c r="F4085" s="27">
        <v>40830</v>
      </c>
    </row>
    <row r="4086" spans="6:6" x14ac:dyDescent="0.3">
      <c r="F4086" s="27">
        <v>40840</v>
      </c>
    </row>
    <row r="4087" spans="6:6" x14ac:dyDescent="0.3">
      <c r="F4087" s="27">
        <v>40850</v>
      </c>
    </row>
    <row r="4088" spans="6:6" x14ac:dyDescent="0.3">
      <c r="F4088" s="27">
        <v>40860</v>
      </c>
    </row>
    <row r="4089" spans="6:6" x14ac:dyDescent="0.3">
      <c r="F4089" s="27">
        <v>40870</v>
      </c>
    </row>
    <row r="4090" spans="6:6" x14ac:dyDescent="0.3">
      <c r="F4090" s="27">
        <v>40880</v>
      </c>
    </row>
    <row r="4091" spans="6:6" x14ac:dyDescent="0.3">
      <c r="F4091" s="27">
        <v>40890</v>
      </c>
    </row>
    <row r="4092" spans="6:6" x14ac:dyDescent="0.3">
      <c r="F4092" s="27">
        <v>40900</v>
      </c>
    </row>
    <row r="4093" spans="6:6" x14ac:dyDescent="0.3">
      <c r="F4093" s="27">
        <v>40910</v>
      </c>
    </row>
    <row r="4094" spans="6:6" x14ac:dyDescent="0.3">
      <c r="F4094" s="27">
        <v>40920</v>
      </c>
    </row>
    <row r="4095" spans="6:6" x14ac:dyDescent="0.3">
      <c r="F4095" s="27">
        <v>40930</v>
      </c>
    </row>
    <row r="4096" spans="6:6" x14ac:dyDescent="0.3">
      <c r="F4096" s="27">
        <v>40940</v>
      </c>
    </row>
    <row r="4097" spans="6:6" x14ac:dyDescent="0.3">
      <c r="F4097" s="27">
        <v>40950</v>
      </c>
    </row>
    <row r="4098" spans="6:6" x14ac:dyDescent="0.3">
      <c r="F4098" s="27">
        <v>40960</v>
      </c>
    </row>
    <row r="4099" spans="6:6" x14ac:dyDescent="0.3">
      <c r="F4099" s="27">
        <v>40970</v>
      </c>
    </row>
    <row r="4100" spans="6:6" x14ac:dyDescent="0.3">
      <c r="F4100" s="27">
        <v>40980</v>
      </c>
    </row>
    <row r="4101" spans="6:6" x14ac:dyDescent="0.3">
      <c r="F4101" s="27">
        <v>40990</v>
      </c>
    </row>
    <row r="4102" spans="6:6" x14ac:dyDescent="0.3">
      <c r="F4102" s="27">
        <v>41000</v>
      </c>
    </row>
    <row r="4103" spans="6:6" x14ac:dyDescent="0.3">
      <c r="F4103" s="27">
        <v>41010</v>
      </c>
    </row>
    <row r="4104" spans="6:6" x14ac:dyDescent="0.3">
      <c r="F4104" s="27">
        <v>41020</v>
      </c>
    </row>
    <row r="4105" spans="6:6" x14ac:dyDescent="0.3">
      <c r="F4105" s="27">
        <v>41030</v>
      </c>
    </row>
    <row r="4106" spans="6:6" x14ac:dyDescent="0.3">
      <c r="F4106" s="27">
        <v>41040</v>
      </c>
    </row>
    <row r="4107" spans="6:6" x14ac:dyDescent="0.3">
      <c r="F4107" s="27">
        <v>41050</v>
      </c>
    </row>
    <row r="4108" spans="6:6" x14ac:dyDescent="0.3">
      <c r="F4108" s="27">
        <v>41060</v>
      </c>
    </row>
    <row r="4109" spans="6:6" x14ac:dyDescent="0.3">
      <c r="F4109" s="27">
        <v>41070</v>
      </c>
    </row>
    <row r="4110" spans="6:6" x14ac:dyDescent="0.3">
      <c r="F4110" s="27">
        <v>41080</v>
      </c>
    </row>
    <row r="4111" spans="6:6" x14ac:dyDescent="0.3">
      <c r="F4111" s="27">
        <v>41090</v>
      </c>
    </row>
    <row r="4112" spans="6:6" x14ac:dyDescent="0.3">
      <c r="F4112" s="27">
        <v>41100</v>
      </c>
    </row>
    <row r="4113" spans="6:6" x14ac:dyDescent="0.3">
      <c r="F4113" s="27">
        <v>41110</v>
      </c>
    </row>
    <row r="4114" spans="6:6" x14ac:dyDescent="0.3">
      <c r="F4114" s="27">
        <v>41120</v>
      </c>
    </row>
    <row r="4115" spans="6:6" x14ac:dyDescent="0.3">
      <c r="F4115" s="27">
        <v>41130</v>
      </c>
    </row>
    <row r="4116" spans="6:6" x14ac:dyDescent="0.3">
      <c r="F4116" s="27">
        <v>41140</v>
      </c>
    </row>
    <row r="4117" spans="6:6" x14ac:dyDescent="0.3">
      <c r="F4117" s="27">
        <v>41150</v>
      </c>
    </row>
    <row r="4118" spans="6:6" x14ac:dyDescent="0.3">
      <c r="F4118" s="27">
        <v>41160</v>
      </c>
    </row>
    <row r="4119" spans="6:6" x14ac:dyDescent="0.3">
      <c r="F4119" s="27">
        <v>41170</v>
      </c>
    </row>
    <row r="4120" spans="6:6" x14ac:dyDescent="0.3">
      <c r="F4120" s="27">
        <v>41180</v>
      </c>
    </row>
    <row r="4121" spans="6:6" x14ac:dyDescent="0.3">
      <c r="F4121" s="27">
        <v>41190</v>
      </c>
    </row>
    <row r="4122" spans="6:6" x14ac:dyDescent="0.3">
      <c r="F4122" s="27">
        <v>41200</v>
      </c>
    </row>
    <row r="4123" spans="6:6" x14ac:dyDescent="0.3">
      <c r="F4123" s="27">
        <v>41210</v>
      </c>
    </row>
    <row r="4124" spans="6:6" x14ac:dyDescent="0.3">
      <c r="F4124" s="27">
        <v>41220</v>
      </c>
    </row>
    <row r="4125" spans="6:6" x14ac:dyDescent="0.3">
      <c r="F4125" s="27">
        <v>41230</v>
      </c>
    </row>
    <row r="4126" spans="6:6" x14ac:dyDescent="0.3">
      <c r="F4126" s="27">
        <v>41240</v>
      </c>
    </row>
    <row r="4127" spans="6:6" x14ac:dyDescent="0.3">
      <c r="F4127" s="27">
        <v>41250</v>
      </c>
    </row>
    <row r="4128" spans="6:6" x14ac:dyDescent="0.3">
      <c r="F4128" s="27">
        <v>41260</v>
      </c>
    </row>
    <row r="4129" spans="6:6" x14ac:dyDescent="0.3">
      <c r="F4129" s="27">
        <v>41270</v>
      </c>
    </row>
    <row r="4130" spans="6:6" x14ac:dyDescent="0.3">
      <c r="F4130" s="27">
        <v>41280</v>
      </c>
    </row>
    <row r="4131" spans="6:6" x14ac:dyDescent="0.3">
      <c r="F4131" s="27">
        <v>41290</v>
      </c>
    </row>
    <row r="4132" spans="6:6" x14ac:dyDescent="0.3">
      <c r="F4132" s="27">
        <v>41300</v>
      </c>
    </row>
    <row r="4133" spans="6:6" x14ac:dyDescent="0.3">
      <c r="F4133" s="27">
        <v>41310</v>
      </c>
    </row>
    <row r="4134" spans="6:6" x14ac:dyDescent="0.3">
      <c r="F4134" s="27">
        <v>41320</v>
      </c>
    </row>
    <row r="4135" spans="6:6" x14ac:dyDescent="0.3">
      <c r="F4135" s="27">
        <v>41330</v>
      </c>
    </row>
    <row r="4136" spans="6:6" x14ac:dyDescent="0.3">
      <c r="F4136" s="27">
        <v>41340</v>
      </c>
    </row>
    <row r="4137" spans="6:6" x14ac:dyDescent="0.3">
      <c r="F4137" s="27">
        <v>41350</v>
      </c>
    </row>
    <row r="4138" spans="6:6" x14ac:dyDescent="0.3">
      <c r="F4138" s="27">
        <v>41360</v>
      </c>
    </row>
    <row r="4139" spans="6:6" x14ac:dyDescent="0.3">
      <c r="F4139" s="27">
        <v>41370</v>
      </c>
    </row>
    <row r="4140" spans="6:6" x14ac:dyDescent="0.3">
      <c r="F4140" s="27">
        <v>41380</v>
      </c>
    </row>
    <row r="4141" spans="6:6" x14ac:dyDescent="0.3">
      <c r="F4141" s="27">
        <v>41390</v>
      </c>
    </row>
    <row r="4142" spans="6:6" x14ac:dyDescent="0.3">
      <c r="F4142" s="27">
        <v>41400</v>
      </c>
    </row>
    <row r="4143" spans="6:6" x14ac:dyDescent="0.3">
      <c r="F4143" s="27">
        <v>41410</v>
      </c>
    </row>
    <row r="4144" spans="6:6" x14ac:dyDescent="0.3">
      <c r="F4144" s="27">
        <v>41420</v>
      </c>
    </row>
    <row r="4145" spans="6:6" x14ac:dyDescent="0.3">
      <c r="F4145" s="27">
        <v>41430</v>
      </c>
    </row>
    <row r="4146" spans="6:6" x14ac:dyDescent="0.3">
      <c r="F4146" s="27">
        <v>41440</v>
      </c>
    </row>
    <row r="4147" spans="6:6" x14ac:dyDescent="0.3">
      <c r="F4147" s="27">
        <v>41450</v>
      </c>
    </row>
    <row r="4148" spans="6:6" x14ac:dyDescent="0.3">
      <c r="F4148" s="27">
        <v>41460</v>
      </c>
    </row>
    <row r="4149" spans="6:6" x14ac:dyDescent="0.3">
      <c r="F4149" s="27">
        <v>41470</v>
      </c>
    </row>
    <row r="4150" spans="6:6" x14ac:dyDescent="0.3">
      <c r="F4150" s="27">
        <v>41480</v>
      </c>
    </row>
    <row r="4151" spans="6:6" x14ac:dyDescent="0.3">
      <c r="F4151" s="27">
        <v>41490</v>
      </c>
    </row>
    <row r="4152" spans="6:6" x14ac:dyDescent="0.3">
      <c r="F4152" s="27">
        <v>41500</v>
      </c>
    </row>
    <row r="4153" spans="6:6" x14ac:dyDescent="0.3">
      <c r="F4153" s="27">
        <v>41510</v>
      </c>
    </row>
    <row r="4154" spans="6:6" x14ac:dyDescent="0.3">
      <c r="F4154" s="27">
        <v>41520</v>
      </c>
    </row>
    <row r="4155" spans="6:6" x14ac:dyDescent="0.3">
      <c r="F4155" s="27">
        <v>41530</v>
      </c>
    </row>
    <row r="4156" spans="6:6" x14ac:dyDescent="0.3">
      <c r="F4156" s="27">
        <v>41540</v>
      </c>
    </row>
    <row r="4157" spans="6:6" x14ac:dyDescent="0.3">
      <c r="F4157" s="27">
        <v>41550</v>
      </c>
    </row>
    <row r="4158" spans="6:6" x14ac:dyDescent="0.3">
      <c r="F4158" s="27">
        <v>41560</v>
      </c>
    </row>
    <row r="4159" spans="6:6" x14ac:dyDescent="0.3">
      <c r="F4159" s="27">
        <v>41570</v>
      </c>
    </row>
    <row r="4160" spans="6:6" x14ac:dyDescent="0.3">
      <c r="F4160" s="27">
        <v>41580</v>
      </c>
    </row>
    <row r="4161" spans="6:6" x14ac:dyDescent="0.3">
      <c r="F4161" s="27">
        <v>41590</v>
      </c>
    </row>
    <row r="4162" spans="6:6" x14ac:dyDescent="0.3">
      <c r="F4162" s="27">
        <v>41600</v>
      </c>
    </row>
    <row r="4163" spans="6:6" x14ac:dyDescent="0.3">
      <c r="F4163" s="27">
        <v>41610</v>
      </c>
    </row>
    <row r="4164" spans="6:6" x14ac:dyDescent="0.3">
      <c r="F4164" s="27">
        <v>41620</v>
      </c>
    </row>
    <row r="4165" spans="6:6" x14ac:dyDescent="0.3">
      <c r="F4165" s="27">
        <v>41630</v>
      </c>
    </row>
    <row r="4166" spans="6:6" x14ac:dyDescent="0.3">
      <c r="F4166" s="27">
        <v>41640</v>
      </c>
    </row>
    <row r="4167" spans="6:6" x14ac:dyDescent="0.3">
      <c r="F4167" s="27">
        <v>41650</v>
      </c>
    </row>
    <row r="4168" spans="6:6" x14ac:dyDescent="0.3">
      <c r="F4168" s="27">
        <v>41660</v>
      </c>
    </row>
    <row r="4169" spans="6:6" x14ac:dyDescent="0.3">
      <c r="F4169" s="27">
        <v>41670</v>
      </c>
    </row>
    <row r="4170" spans="6:6" x14ac:dyDescent="0.3">
      <c r="F4170" s="27">
        <v>41680</v>
      </c>
    </row>
    <row r="4171" spans="6:6" x14ac:dyDescent="0.3">
      <c r="F4171" s="27">
        <v>41690</v>
      </c>
    </row>
    <row r="4172" spans="6:6" x14ac:dyDescent="0.3">
      <c r="F4172" s="27">
        <v>41700</v>
      </c>
    </row>
    <row r="4173" spans="6:6" x14ac:dyDescent="0.3">
      <c r="F4173" s="27">
        <v>41710</v>
      </c>
    </row>
    <row r="4174" spans="6:6" x14ac:dyDescent="0.3">
      <c r="F4174" s="27">
        <v>41720</v>
      </c>
    </row>
    <row r="4175" spans="6:6" x14ac:dyDescent="0.3">
      <c r="F4175" s="27">
        <v>41730</v>
      </c>
    </row>
    <row r="4176" spans="6:6" x14ac:dyDescent="0.3">
      <c r="F4176" s="27">
        <v>41740</v>
      </c>
    </row>
    <row r="4177" spans="6:6" x14ac:dyDescent="0.3">
      <c r="F4177" s="27">
        <v>41750</v>
      </c>
    </row>
    <row r="4178" spans="6:6" x14ac:dyDescent="0.3">
      <c r="F4178" s="27">
        <v>41760</v>
      </c>
    </row>
    <row r="4179" spans="6:6" x14ac:dyDescent="0.3">
      <c r="F4179" s="27">
        <v>41770</v>
      </c>
    </row>
    <row r="4180" spans="6:6" x14ac:dyDescent="0.3">
      <c r="F4180" s="27">
        <v>41780</v>
      </c>
    </row>
    <row r="4181" spans="6:6" x14ac:dyDescent="0.3">
      <c r="F4181" s="27">
        <v>41790</v>
      </c>
    </row>
    <row r="4182" spans="6:6" x14ac:dyDescent="0.3">
      <c r="F4182" s="27">
        <v>41800</v>
      </c>
    </row>
    <row r="4183" spans="6:6" x14ac:dyDescent="0.3">
      <c r="F4183" s="27">
        <v>41810</v>
      </c>
    </row>
    <row r="4184" spans="6:6" x14ac:dyDescent="0.3">
      <c r="F4184" s="27">
        <v>41820</v>
      </c>
    </row>
    <row r="4185" spans="6:6" x14ac:dyDescent="0.3">
      <c r="F4185" s="27">
        <v>41830</v>
      </c>
    </row>
    <row r="4186" spans="6:6" x14ac:dyDescent="0.3">
      <c r="F4186" s="27">
        <v>41840</v>
      </c>
    </row>
    <row r="4187" spans="6:6" x14ac:dyDescent="0.3">
      <c r="F4187" s="27">
        <v>41850</v>
      </c>
    </row>
    <row r="4188" spans="6:6" x14ac:dyDescent="0.3">
      <c r="F4188" s="27">
        <v>41860</v>
      </c>
    </row>
    <row r="4189" spans="6:6" x14ac:dyDescent="0.3">
      <c r="F4189" s="27">
        <v>41870</v>
      </c>
    </row>
    <row r="4190" spans="6:6" x14ac:dyDescent="0.3">
      <c r="F4190" s="27">
        <v>41880</v>
      </c>
    </row>
    <row r="4191" spans="6:6" x14ac:dyDescent="0.3">
      <c r="F4191" s="27">
        <v>41890</v>
      </c>
    </row>
    <row r="4192" spans="6:6" x14ac:dyDescent="0.3">
      <c r="F4192" s="27">
        <v>41900</v>
      </c>
    </row>
    <row r="4193" spans="6:6" x14ac:dyDescent="0.3">
      <c r="F4193" s="27">
        <v>41910</v>
      </c>
    </row>
    <row r="4194" spans="6:6" x14ac:dyDescent="0.3">
      <c r="F4194" s="27">
        <v>41920</v>
      </c>
    </row>
    <row r="4195" spans="6:6" x14ac:dyDescent="0.3">
      <c r="F4195" s="27">
        <v>41930</v>
      </c>
    </row>
    <row r="4196" spans="6:6" x14ac:dyDescent="0.3">
      <c r="F4196" s="27">
        <v>41940</v>
      </c>
    </row>
    <row r="4197" spans="6:6" x14ac:dyDescent="0.3">
      <c r="F4197" s="27">
        <v>41950</v>
      </c>
    </row>
    <row r="4198" spans="6:6" x14ac:dyDescent="0.3">
      <c r="F4198" s="27">
        <v>41960</v>
      </c>
    </row>
    <row r="4199" spans="6:6" x14ac:dyDescent="0.3">
      <c r="F4199" s="27">
        <v>41970</v>
      </c>
    </row>
    <row r="4200" spans="6:6" x14ac:dyDescent="0.3">
      <c r="F4200" s="27">
        <v>41980</v>
      </c>
    </row>
    <row r="4201" spans="6:6" x14ac:dyDescent="0.3">
      <c r="F4201" s="27">
        <v>41990</v>
      </c>
    </row>
    <row r="4202" spans="6:6" x14ac:dyDescent="0.3">
      <c r="F4202" s="27">
        <v>42000</v>
      </c>
    </row>
    <row r="4203" spans="6:6" x14ac:dyDescent="0.3">
      <c r="F4203" s="27">
        <v>42010</v>
      </c>
    </row>
    <row r="4204" spans="6:6" x14ac:dyDescent="0.3">
      <c r="F4204" s="27">
        <v>42020</v>
      </c>
    </row>
    <row r="4205" spans="6:6" x14ac:dyDescent="0.3">
      <c r="F4205" s="27">
        <v>42030</v>
      </c>
    </row>
    <row r="4206" spans="6:6" x14ac:dyDescent="0.3">
      <c r="F4206" s="27">
        <v>42040</v>
      </c>
    </row>
    <row r="4207" spans="6:6" x14ac:dyDescent="0.3">
      <c r="F4207" s="27">
        <v>42050</v>
      </c>
    </row>
    <row r="4208" spans="6:6" x14ac:dyDescent="0.3">
      <c r="F4208" s="27">
        <v>42060</v>
      </c>
    </row>
    <row r="4209" spans="6:6" x14ac:dyDescent="0.3">
      <c r="F4209" s="27">
        <v>42070</v>
      </c>
    </row>
    <row r="4210" spans="6:6" x14ac:dyDescent="0.3">
      <c r="F4210" s="27">
        <v>42080</v>
      </c>
    </row>
    <row r="4211" spans="6:6" x14ac:dyDescent="0.3">
      <c r="F4211" s="27">
        <v>42090</v>
      </c>
    </row>
    <row r="4212" spans="6:6" x14ac:dyDescent="0.3">
      <c r="F4212" s="27">
        <v>42100</v>
      </c>
    </row>
    <row r="4213" spans="6:6" x14ac:dyDescent="0.3">
      <c r="F4213" s="27">
        <v>42110</v>
      </c>
    </row>
    <row r="4214" spans="6:6" x14ac:dyDescent="0.3">
      <c r="F4214" s="27">
        <v>42120</v>
      </c>
    </row>
    <row r="4215" spans="6:6" x14ac:dyDescent="0.3">
      <c r="F4215" s="27">
        <v>42130</v>
      </c>
    </row>
    <row r="4216" spans="6:6" x14ac:dyDescent="0.3">
      <c r="F4216" s="27">
        <v>42140</v>
      </c>
    </row>
    <row r="4217" spans="6:6" x14ac:dyDescent="0.3">
      <c r="F4217" s="27">
        <v>42150</v>
      </c>
    </row>
    <row r="4218" spans="6:6" x14ac:dyDescent="0.3">
      <c r="F4218" s="27">
        <v>42160</v>
      </c>
    </row>
    <row r="4219" spans="6:6" x14ac:dyDescent="0.3">
      <c r="F4219" s="27">
        <v>42170</v>
      </c>
    </row>
    <row r="4220" spans="6:6" x14ac:dyDescent="0.3">
      <c r="F4220" s="27">
        <v>42180</v>
      </c>
    </row>
    <row r="4221" spans="6:6" x14ac:dyDescent="0.3">
      <c r="F4221" s="27">
        <v>42190</v>
      </c>
    </row>
    <row r="4222" spans="6:6" x14ac:dyDescent="0.3">
      <c r="F4222" s="27">
        <v>42200</v>
      </c>
    </row>
    <row r="4223" spans="6:6" x14ac:dyDescent="0.3">
      <c r="F4223" s="27">
        <v>42210</v>
      </c>
    </row>
    <row r="4224" spans="6:6" x14ac:dyDescent="0.3">
      <c r="F4224" s="27">
        <v>42220</v>
      </c>
    </row>
    <row r="4225" spans="6:6" x14ac:dyDescent="0.3">
      <c r="F4225" s="27">
        <v>42230</v>
      </c>
    </row>
    <row r="4226" spans="6:6" x14ac:dyDescent="0.3">
      <c r="F4226" s="27">
        <v>42240</v>
      </c>
    </row>
    <row r="4227" spans="6:6" x14ac:dyDescent="0.3">
      <c r="F4227" s="27">
        <v>42250</v>
      </c>
    </row>
    <row r="4228" spans="6:6" x14ac:dyDescent="0.3">
      <c r="F4228" s="27">
        <v>42260</v>
      </c>
    </row>
    <row r="4229" spans="6:6" x14ac:dyDescent="0.3">
      <c r="F4229" s="27">
        <v>42270</v>
      </c>
    </row>
    <row r="4230" spans="6:6" x14ac:dyDescent="0.3">
      <c r="F4230" s="27">
        <v>42280</v>
      </c>
    </row>
    <row r="4231" spans="6:6" x14ac:dyDescent="0.3">
      <c r="F4231" s="27">
        <v>42290</v>
      </c>
    </row>
    <row r="4232" spans="6:6" x14ac:dyDescent="0.3">
      <c r="F4232" s="27">
        <v>42300</v>
      </c>
    </row>
    <row r="4233" spans="6:6" x14ac:dyDescent="0.3">
      <c r="F4233" s="27">
        <v>42310</v>
      </c>
    </row>
    <row r="4234" spans="6:6" x14ac:dyDescent="0.3">
      <c r="F4234" s="27">
        <v>42320</v>
      </c>
    </row>
    <row r="4235" spans="6:6" x14ac:dyDescent="0.3">
      <c r="F4235" s="27">
        <v>42330</v>
      </c>
    </row>
    <row r="4236" spans="6:6" x14ac:dyDescent="0.3">
      <c r="F4236" s="27">
        <v>42340</v>
      </c>
    </row>
    <row r="4237" spans="6:6" x14ac:dyDescent="0.3">
      <c r="F4237" s="27">
        <v>42350</v>
      </c>
    </row>
    <row r="4238" spans="6:6" x14ac:dyDescent="0.3">
      <c r="F4238" s="27">
        <v>42360</v>
      </c>
    </row>
    <row r="4239" spans="6:6" x14ac:dyDescent="0.3">
      <c r="F4239" s="27">
        <v>42370</v>
      </c>
    </row>
    <row r="4240" spans="6:6" x14ac:dyDescent="0.3">
      <c r="F4240" s="27">
        <v>42380</v>
      </c>
    </row>
    <row r="4241" spans="6:6" x14ac:dyDescent="0.3">
      <c r="F4241" s="27">
        <v>42390</v>
      </c>
    </row>
    <row r="4242" spans="6:6" x14ac:dyDescent="0.3">
      <c r="F4242" s="27">
        <v>42400</v>
      </c>
    </row>
    <row r="4243" spans="6:6" x14ac:dyDescent="0.3">
      <c r="F4243" s="27">
        <v>42410</v>
      </c>
    </row>
    <row r="4244" spans="6:6" x14ac:dyDescent="0.3">
      <c r="F4244" s="27">
        <v>42420</v>
      </c>
    </row>
    <row r="4245" spans="6:6" x14ac:dyDescent="0.3">
      <c r="F4245" s="27">
        <v>42430</v>
      </c>
    </row>
    <row r="4246" spans="6:6" x14ac:dyDescent="0.3">
      <c r="F4246" s="27">
        <v>42440</v>
      </c>
    </row>
    <row r="4247" spans="6:6" x14ac:dyDescent="0.3">
      <c r="F4247" s="27">
        <v>42450</v>
      </c>
    </row>
    <row r="4248" spans="6:6" x14ac:dyDescent="0.3">
      <c r="F4248" s="27">
        <v>42460</v>
      </c>
    </row>
    <row r="4249" spans="6:6" x14ac:dyDescent="0.3">
      <c r="F4249" s="27">
        <v>42470</v>
      </c>
    </row>
    <row r="4250" spans="6:6" x14ac:dyDescent="0.3">
      <c r="F4250" s="27">
        <v>42480</v>
      </c>
    </row>
    <row r="4251" spans="6:6" x14ac:dyDescent="0.3">
      <c r="F4251" s="27">
        <v>42490</v>
      </c>
    </row>
    <row r="4252" spans="6:6" x14ac:dyDescent="0.3">
      <c r="F4252" s="27">
        <v>42500</v>
      </c>
    </row>
    <row r="4253" spans="6:6" x14ac:dyDescent="0.3">
      <c r="F4253" s="27">
        <v>42510</v>
      </c>
    </row>
    <row r="4254" spans="6:6" x14ac:dyDescent="0.3">
      <c r="F4254" s="27">
        <v>42520</v>
      </c>
    </row>
    <row r="4255" spans="6:6" x14ac:dyDescent="0.3">
      <c r="F4255" s="27">
        <v>42530</v>
      </c>
    </row>
    <row r="4256" spans="6:6" x14ac:dyDescent="0.3">
      <c r="F4256" s="27">
        <v>42540</v>
      </c>
    </row>
    <row r="4257" spans="6:6" x14ac:dyDescent="0.3">
      <c r="F4257" s="27">
        <v>42550</v>
      </c>
    </row>
    <row r="4258" spans="6:6" x14ac:dyDescent="0.3">
      <c r="F4258" s="27">
        <v>42560</v>
      </c>
    </row>
    <row r="4259" spans="6:6" x14ac:dyDescent="0.3">
      <c r="F4259" s="27">
        <v>42570</v>
      </c>
    </row>
    <row r="4260" spans="6:6" x14ac:dyDescent="0.3">
      <c r="F4260" s="27">
        <v>42580</v>
      </c>
    </row>
    <row r="4261" spans="6:6" x14ac:dyDescent="0.3">
      <c r="F4261" s="27">
        <v>42590</v>
      </c>
    </row>
    <row r="4262" spans="6:6" x14ac:dyDescent="0.3">
      <c r="F4262" s="27">
        <v>42600</v>
      </c>
    </row>
    <row r="4263" spans="6:6" x14ac:dyDescent="0.3">
      <c r="F4263" s="27">
        <v>42610</v>
      </c>
    </row>
    <row r="4264" spans="6:6" x14ac:dyDescent="0.3">
      <c r="F4264" s="27">
        <v>42620</v>
      </c>
    </row>
    <row r="4265" spans="6:6" x14ac:dyDescent="0.3">
      <c r="F4265" s="27">
        <v>42630</v>
      </c>
    </row>
    <row r="4266" spans="6:6" x14ac:dyDescent="0.3">
      <c r="F4266" s="27">
        <v>42640</v>
      </c>
    </row>
    <row r="4267" spans="6:6" x14ac:dyDescent="0.3">
      <c r="F4267" s="27">
        <v>42650</v>
      </c>
    </row>
    <row r="4268" spans="6:6" x14ac:dyDescent="0.3">
      <c r="F4268" s="27">
        <v>42660</v>
      </c>
    </row>
    <row r="4269" spans="6:6" x14ac:dyDescent="0.3">
      <c r="F4269" s="27">
        <v>42670</v>
      </c>
    </row>
    <row r="4270" spans="6:6" x14ac:dyDescent="0.3">
      <c r="F4270" s="27">
        <v>42680</v>
      </c>
    </row>
    <row r="4271" spans="6:6" x14ac:dyDescent="0.3">
      <c r="F4271" s="27">
        <v>42690</v>
      </c>
    </row>
    <row r="4272" spans="6:6" x14ac:dyDescent="0.3">
      <c r="F4272" s="27">
        <v>42700</v>
      </c>
    </row>
    <row r="4273" spans="6:6" x14ac:dyDescent="0.3">
      <c r="F4273" s="27">
        <v>42710</v>
      </c>
    </row>
    <row r="4274" spans="6:6" x14ac:dyDescent="0.3">
      <c r="F4274" s="27">
        <v>42720</v>
      </c>
    </row>
    <row r="4275" spans="6:6" x14ac:dyDescent="0.3">
      <c r="F4275" s="27">
        <v>42730</v>
      </c>
    </row>
    <row r="4276" spans="6:6" x14ac:dyDescent="0.3">
      <c r="F4276" s="27">
        <v>42740</v>
      </c>
    </row>
    <row r="4277" spans="6:6" x14ac:dyDescent="0.3">
      <c r="F4277" s="27">
        <v>42750</v>
      </c>
    </row>
    <row r="4278" spans="6:6" x14ac:dyDescent="0.3">
      <c r="F4278" s="27">
        <v>42760</v>
      </c>
    </row>
    <row r="4279" spans="6:6" x14ac:dyDescent="0.3">
      <c r="F4279" s="27">
        <v>42770</v>
      </c>
    </row>
    <row r="4280" spans="6:6" x14ac:dyDescent="0.3">
      <c r="F4280" s="27">
        <v>42780</v>
      </c>
    </row>
    <row r="4281" spans="6:6" x14ac:dyDescent="0.3">
      <c r="F4281" s="27">
        <v>42790</v>
      </c>
    </row>
    <row r="4282" spans="6:6" x14ac:dyDescent="0.3">
      <c r="F4282" s="27">
        <v>42800</v>
      </c>
    </row>
    <row r="4283" spans="6:6" x14ac:dyDescent="0.3">
      <c r="F4283" s="27">
        <v>42810</v>
      </c>
    </row>
    <row r="4284" spans="6:6" x14ac:dyDescent="0.3">
      <c r="F4284" s="27">
        <v>42820</v>
      </c>
    </row>
    <row r="4285" spans="6:6" x14ac:dyDescent="0.3">
      <c r="F4285" s="27">
        <v>42830</v>
      </c>
    </row>
    <row r="4286" spans="6:6" x14ac:dyDescent="0.3">
      <c r="F4286" s="27">
        <v>42840</v>
      </c>
    </row>
    <row r="4287" spans="6:6" x14ac:dyDescent="0.3">
      <c r="F4287" s="27">
        <v>42850</v>
      </c>
    </row>
    <row r="4288" spans="6:6" x14ac:dyDescent="0.3">
      <c r="F4288" s="27">
        <v>42860</v>
      </c>
    </row>
    <row r="4289" spans="6:6" x14ac:dyDescent="0.3">
      <c r="F4289" s="27">
        <v>42870</v>
      </c>
    </row>
    <row r="4290" spans="6:6" x14ac:dyDescent="0.3">
      <c r="F4290" s="27">
        <v>42880</v>
      </c>
    </row>
    <row r="4291" spans="6:6" x14ac:dyDescent="0.3">
      <c r="F4291" s="27">
        <v>42890</v>
      </c>
    </row>
    <row r="4292" spans="6:6" x14ac:dyDescent="0.3">
      <c r="F4292" s="27">
        <v>42900</v>
      </c>
    </row>
    <row r="4293" spans="6:6" x14ac:dyDescent="0.3">
      <c r="F4293" s="27">
        <v>42910</v>
      </c>
    </row>
    <row r="4294" spans="6:6" x14ac:dyDescent="0.3">
      <c r="F4294" s="27">
        <v>42920</v>
      </c>
    </row>
    <row r="4295" spans="6:6" x14ac:dyDescent="0.3">
      <c r="F4295" s="27">
        <v>42930</v>
      </c>
    </row>
    <row r="4296" spans="6:6" x14ac:dyDescent="0.3">
      <c r="F4296" s="27">
        <v>42940</v>
      </c>
    </row>
    <row r="4297" spans="6:6" x14ac:dyDescent="0.3">
      <c r="F4297" s="27">
        <v>42950</v>
      </c>
    </row>
    <row r="4298" spans="6:6" x14ac:dyDescent="0.3">
      <c r="F4298" s="27">
        <v>42960</v>
      </c>
    </row>
    <row r="4299" spans="6:6" x14ac:dyDescent="0.3">
      <c r="F4299" s="27">
        <v>42970</v>
      </c>
    </row>
    <row r="4300" spans="6:6" x14ac:dyDescent="0.3">
      <c r="F4300" s="27">
        <v>42980</v>
      </c>
    </row>
    <row r="4301" spans="6:6" x14ac:dyDescent="0.3">
      <c r="F4301" s="27">
        <v>42990</v>
      </c>
    </row>
    <row r="4302" spans="6:6" x14ac:dyDescent="0.3">
      <c r="F4302" s="27">
        <v>43000</v>
      </c>
    </row>
    <row r="4303" spans="6:6" x14ac:dyDescent="0.3">
      <c r="F4303" s="27">
        <v>43010</v>
      </c>
    </row>
    <row r="4304" spans="6:6" x14ac:dyDescent="0.3">
      <c r="F4304" s="27">
        <v>43020</v>
      </c>
    </row>
    <row r="4305" spans="6:6" x14ac:dyDescent="0.3">
      <c r="F4305" s="27">
        <v>43030</v>
      </c>
    </row>
    <row r="4306" spans="6:6" x14ac:dyDescent="0.3">
      <c r="F4306" s="27">
        <v>43040</v>
      </c>
    </row>
    <row r="4307" spans="6:6" x14ac:dyDescent="0.3">
      <c r="F4307" s="27">
        <v>43050</v>
      </c>
    </row>
    <row r="4308" spans="6:6" x14ac:dyDescent="0.3">
      <c r="F4308" s="27">
        <v>43060</v>
      </c>
    </row>
    <row r="4309" spans="6:6" x14ac:dyDescent="0.3">
      <c r="F4309" s="27">
        <v>43070</v>
      </c>
    </row>
    <row r="4310" spans="6:6" x14ac:dyDescent="0.3">
      <c r="F4310" s="27">
        <v>43080</v>
      </c>
    </row>
    <row r="4311" spans="6:6" x14ac:dyDescent="0.3">
      <c r="F4311" s="27">
        <v>43090</v>
      </c>
    </row>
    <row r="4312" spans="6:6" x14ac:dyDescent="0.3">
      <c r="F4312" s="27">
        <v>43100</v>
      </c>
    </row>
    <row r="4313" spans="6:6" x14ac:dyDescent="0.3">
      <c r="F4313" s="27">
        <v>43110</v>
      </c>
    </row>
    <row r="4314" spans="6:6" x14ac:dyDescent="0.3">
      <c r="F4314" s="27">
        <v>43120</v>
      </c>
    </row>
    <row r="4315" spans="6:6" x14ac:dyDescent="0.3">
      <c r="F4315" s="27">
        <v>43130</v>
      </c>
    </row>
    <row r="4316" spans="6:6" x14ac:dyDescent="0.3">
      <c r="F4316" s="27">
        <v>43140</v>
      </c>
    </row>
    <row r="4317" spans="6:6" x14ac:dyDescent="0.3">
      <c r="F4317" s="27">
        <v>43150</v>
      </c>
    </row>
    <row r="4318" spans="6:6" x14ac:dyDescent="0.3">
      <c r="F4318" s="27">
        <v>43160</v>
      </c>
    </row>
    <row r="4319" spans="6:6" x14ac:dyDescent="0.3">
      <c r="F4319" s="27">
        <v>43170</v>
      </c>
    </row>
    <row r="4320" spans="6:6" x14ac:dyDescent="0.3">
      <c r="F4320" s="27">
        <v>43180</v>
      </c>
    </row>
    <row r="4321" spans="6:6" x14ac:dyDescent="0.3">
      <c r="F4321" s="27">
        <v>43190</v>
      </c>
    </row>
    <row r="4322" spans="6:6" x14ac:dyDescent="0.3">
      <c r="F4322" s="27">
        <v>43200</v>
      </c>
    </row>
    <row r="4323" spans="6:6" x14ac:dyDescent="0.3">
      <c r="F4323" s="27">
        <v>43210</v>
      </c>
    </row>
    <row r="4324" spans="6:6" x14ac:dyDescent="0.3">
      <c r="F4324" s="27">
        <v>43220</v>
      </c>
    </row>
    <row r="4325" spans="6:6" x14ac:dyDescent="0.3">
      <c r="F4325" s="27">
        <v>43230</v>
      </c>
    </row>
    <row r="4326" spans="6:6" x14ac:dyDescent="0.3">
      <c r="F4326" s="27">
        <v>43240</v>
      </c>
    </row>
    <row r="4327" spans="6:6" x14ac:dyDescent="0.3">
      <c r="F4327" s="27">
        <v>43250</v>
      </c>
    </row>
    <row r="4328" spans="6:6" x14ac:dyDescent="0.3">
      <c r="F4328" s="27">
        <v>43260</v>
      </c>
    </row>
    <row r="4329" spans="6:6" x14ac:dyDescent="0.3">
      <c r="F4329" s="27">
        <v>43270</v>
      </c>
    </row>
    <row r="4330" spans="6:6" x14ac:dyDescent="0.3">
      <c r="F4330" s="27">
        <v>43280</v>
      </c>
    </row>
    <row r="4331" spans="6:6" x14ac:dyDescent="0.3">
      <c r="F4331" s="27">
        <v>43290</v>
      </c>
    </row>
    <row r="4332" spans="6:6" x14ac:dyDescent="0.3">
      <c r="F4332" s="27">
        <v>43300</v>
      </c>
    </row>
    <row r="4333" spans="6:6" x14ac:dyDescent="0.3">
      <c r="F4333" s="27">
        <v>43310</v>
      </c>
    </row>
    <row r="4334" spans="6:6" x14ac:dyDescent="0.3">
      <c r="F4334" s="27">
        <v>43320</v>
      </c>
    </row>
    <row r="4335" spans="6:6" x14ac:dyDescent="0.3">
      <c r="F4335" s="27">
        <v>43330</v>
      </c>
    </row>
    <row r="4336" spans="6:6" x14ac:dyDescent="0.3">
      <c r="F4336" s="27">
        <v>43340</v>
      </c>
    </row>
    <row r="4337" spans="6:6" x14ac:dyDescent="0.3">
      <c r="F4337" s="27">
        <v>43350</v>
      </c>
    </row>
    <row r="4338" spans="6:6" x14ac:dyDescent="0.3">
      <c r="F4338" s="27">
        <v>43360</v>
      </c>
    </row>
    <row r="4339" spans="6:6" x14ac:dyDescent="0.3">
      <c r="F4339" s="27">
        <v>43370</v>
      </c>
    </row>
    <row r="4340" spans="6:6" x14ac:dyDescent="0.3">
      <c r="F4340" s="27">
        <v>43380</v>
      </c>
    </row>
    <row r="4341" spans="6:6" x14ac:dyDescent="0.3">
      <c r="F4341" s="27">
        <v>43390</v>
      </c>
    </row>
    <row r="4342" spans="6:6" x14ac:dyDescent="0.3">
      <c r="F4342" s="27">
        <v>43400</v>
      </c>
    </row>
    <row r="4343" spans="6:6" x14ac:dyDescent="0.3">
      <c r="F4343" s="27">
        <v>43410</v>
      </c>
    </row>
    <row r="4344" spans="6:6" x14ac:dyDescent="0.3">
      <c r="F4344" s="27">
        <v>43420</v>
      </c>
    </row>
    <row r="4345" spans="6:6" x14ac:dyDescent="0.3">
      <c r="F4345" s="27">
        <v>43430</v>
      </c>
    </row>
    <row r="4346" spans="6:6" x14ac:dyDescent="0.3">
      <c r="F4346" s="27">
        <v>43440</v>
      </c>
    </row>
    <row r="4347" spans="6:6" x14ac:dyDescent="0.3">
      <c r="F4347" s="27">
        <v>43450</v>
      </c>
    </row>
    <row r="4348" spans="6:6" x14ac:dyDescent="0.3">
      <c r="F4348" s="27">
        <v>43460</v>
      </c>
    </row>
    <row r="4349" spans="6:6" x14ac:dyDescent="0.3">
      <c r="F4349" s="27">
        <v>43470</v>
      </c>
    </row>
    <row r="4350" spans="6:6" x14ac:dyDescent="0.3">
      <c r="F4350" s="27">
        <v>43480</v>
      </c>
    </row>
    <row r="4351" spans="6:6" x14ac:dyDescent="0.3">
      <c r="F4351" s="27">
        <v>43490</v>
      </c>
    </row>
    <row r="4352" spans="6:6" x14ac:dyDescent="0.3">
      <c r="F4352" s="27">
        <v>43500</v>
      </c>
    </row>
    <row r="4353" spans="6:6" x14ac:dyDescent="0.3">
      <c r="F4353" s="27">
        <v>43510</v>
      </c>
    </row>
    <row r="4354" spans="6:6" x14ac:dyDescent="0.3">
      <c r="F4354" s="27">
        <v>43520</v>
      </c>
    </row>
    <row r="4355" spans="6:6" x14ac:dyDescent="0.3">
      <c r="F4355" s="27">
        <v>43530</v>
      </c>
    </row>
    <row r="4356" spans="6:6" x14ac:dyDescent="0.3">
      <c r="F4356" s="27">
        <v>43540</v>
      </c>
    </row>
    <row r="4357" spans="6:6" x14ac:dyDescent="0.3">
      <c r="F4357" s="27">
        <v>43550</v>
      </c>
    </row>
    <row r="4358" spans="6:6" x14ac:dyDescent="0.3">
      <c r="F4358" s="27">
        <v>43560</v>
      </c>
    </row>
    <row r="4359" spans="6:6" x14ac:dyDescent="0.3">
      <c r="F4359" s="27">
        <v>43570</v>
      </c>
    </row>
    <row r="4360" spans="6:6" x14ac:dyDescent="0.3">
      <c r="F4360" s="27">
        <v>43580</v>
      </c>
    </row>
    <row r="4361" spans="6:6" x14ac:dyDescent="0.3">
      <c r="F4361" s="27">
        <v>43590</v>
      </c>
    </row>
    <row r="4362" spans="6:6" x14ac:dyDescent="0.3">
      <c r="F4362" s="27">
        <v>43600</v>
      </c>
    </row>
    <row r="4363" spans="6:6" x14ac:dyDescent="0.3">
      <c r="F4363" s="27">
        <v>43610</v>
      </c>
    </row>
    <row r="4364" spans="6:6" x14ac:dyDescent="0.3">
      <c r="F4364" s="27">
        <v>43620</v>
      </c>
    </row>
    <row r="4365" spans="6:6" x14ac:dyDescent="0.3">
      <c r="F4365" s="27">
        <v>43630</v>
      </c>
    </row>
    <row r="4366" spans="6:6" x14ac:dyDescent="0.3">
      <c r="F4366" s="27">
        <v>43640</v>
      </c>
    </row>
    <row r="4367" spans="6:6" x14ac:dyDescent="0.3">
      <c r="F4367" s="27">
        <v>43650</v>
      </c>
    </row>
    <row r="4368" spans="6:6" x14ac:dyDescent="0.3">
      <c r="F4368" s="27">
        <v>43660</v>
      </c>
    </row>
    <row r="4369" spans="6:6" x14ac:dyDescent="0.3">
      <c r="F4369" s="27">
        <v>43670</v>
      </c>
    </row>
    <row r="4370" spans="6:6" x14ac:dyDescent="0.3">
      <c r="F4370" s="27">
        <v>43680</v>
      </c>
    </row>
    <row r="4371" spans="6:6" x14ac:dyDescent="0.3">
      <c r="F4371" s="27">
        <v>43690</v>
      </c>
    </row>
    <row r="4372" spans="6:6" x14ac:dyDescent="0.3">
      <c r="F4372" s="27">
        <v>43700</v>
      </c>
    </row>
    <row r="4373" spans="6:6" x14ac:dyDescent="0.3">
      <c r="F4373" s="27">
        <v>43710</v>
      </c>
    </row>
    <row r="4374" spans="6:6" x14ac:dyDescent="0.3">
      <c r="F4374" s="27">
        <v>43720</v>
      </c>
    </row>
    <row r="4375" spans="6:6" x14ac:dyDescent="0.3">
      <c r="F4375" s="27">
        <v>43730</v>
      </c>
    </row>
    <row r="4376" spans="6:6" x14ac:dyDescent="0.3">
      <c r="F4376" s="27">
        <v>43740</v>
      </c>
    </row>
    <row r="4377" spans="6:6" x14ac:dyDescent="0.3">
      <c r="F4377" s="27">
        <v>43750</v>
      </c>
    </row>
    <row r="4378" spans="6:6" x14ac:dyDescent="0.3">
      <c r="F4378" s="27">
        <v>43760</v>
      </c>
    </row>
    <row r="4379" spans="6:6" x14ac:dyDescent="0.3">
      <c r="F4379" s="27">
        <v>43770</v>
      </c>
    </row>
    <row r="4380" spans="6:6" x14ac:dyDescent="0.3">
      <c r="F4380" s="27">
        <v>43780</v>
      </c>
    </row>
    <row r="4381" spans="6:6" x14ac:dyDescent="0.3">
      <c r="F4381" s="27">
        <v>43790</v>
      </c>
    </row>
    <row r="4382" spans="6:6" x14ac:dyDescent="0.3">
      <c r="F4382" s="27">
        <v>43800</v>
      </c>
    </row>
    <row r="4383" spans="6:6" x14ac:dyDescent="0.3">
      <c r="F4383" s="27">
        <v>43810</v>
      </c>
    </row>
    <row r="4384" spans="6:6" x14ac:dyDescent="0.3">
      <c r="F4384" s="27">
        <v>43820</v>
      </c>
    </row>
    <row r="4385" spans="6:6" x14ac:dyDescent="0.3">
      <c r="F4385" s="27">
        <v>43830</v>
      </c>
    </row>
    <row r="4386" spans="6:6" x14ac:dyDescent="0.3">
      <c r="F4386" s="27">
        <v>43840</v>
      </c>
    </row>
    <row r="4387" spans="6:6" x14ac:dyDescent="0.3">
      <c r="F4387" s="27">
        <v>43850</v>
      </c>
    </row>
    <row r="4388" spans="6:6" x14ac:dyDescent="0.3">
      <c r="F4388" s="27">
        <v>43860</v>
      </c>
    </row>
    <row r="4389" spans="6:6" x14ac:dyDescent="0.3">
      <c r="F4389" s="27">
        <v>43870</v>
      </c>
    </row>
    <row r="4390" spans="6:6" x14ac:dyDescent="0.3">
      <c r="F4390" s="27">
        <v>43880</v>
      </c>
    </row>
    <row r="4391" spans="6:6" x14ac:dyDescent="0.3">
      <c r="F4391" s="27">
        <v>43890</v>
      </c>
    </row>
    <row r="4392" spans="6:6" x14ac:dyDescent="0.3">
      <c r="F4392" s="27">
        <v>43900</v>
      </c>
    </row>
    <row r="4393" spans="6:6" x14ac:dyDescent="0.3">
      <c r="F4393" s="27">
        <v>43910</v>
      </c>
    </row>
    <row r="4394" spans="6:6" x14ac:dyDescent="0.3">
      <c r="F4394" s="27">
        <v>43920</v>
      </c>
    </row>
    <row r="4395" spans="6:6" x14ac:dyDescent="0.3">
      <c r="F4395" s="27">
        <v>43930</v>
      </c>
    </row>
    <row r="4396" spans="6:6" x14ac:dyDescent="0.3">
      <c r="F4396" s="27">
        <v>43940</v>
      </c>
    </row>
    <row r="4397" spans="6:6" x14ac:dyDescent="0.3">
      <c r="F4397" s="27">
        <v>43950</v>
      </c>
    </row>
    <row r="4398" spans="6:6" x14ac:dyDescent="0.3">
      <c r="F4398" s="27">
        <v>43960</v>
      </c>
    </row>
    <row r="4399" spans="6:6" x14ac:dyDescent="0.3">
      <c r="F4399" s="27">
        <v>43970</v>
      </c>
    </row>
    <row r="4400" spans="6:6" x14ac:dyDescent="0.3">
      <c r="F4400" s="27">
        <v>43980</v>
      </c>
    </row>
    <row r="4401" spans="6:6" x14ac:dyDescent="0.3">
      <c r="F4401" s="27">
        <v>43990</v>
      </c>
    </row>
    <row r="4402" spans="6:6" x14ac:dyDescent="0.3">
      <c r="F4402" s="27">
        <v>44000</v>
      </c>
    </row>
    <row r="4403" spans="6:6" x14ac:dyDescent="0.3">
      <c r="F4403" s="27">
        <v>44010</v>
      </c>
    </row>
    <row r="4404" spans="6:6" x14ac:dyDescent="0.3">
      <c r="F4404" s="27">
        <v>44020</v>
      </c>
    </row>
    <row r="4405" spans="6:6" x14ac:dyDescent="0.3">
      <c r="F4405" s="27">
        <v>44030</v>
      </c>
    </row>
    <row r="4406" spans="6:6" x14ac:dyDescent="0.3">
      <c r="F4406" s="27">
        <v>44040</v>
      </c>
    </row>
    <row r="4407" spans="6:6" x14ac:dyDescent="0.3">
      <c r="F4407" s="27">
        <v>44050</v>
      </c>
    </row>
    <row r="4408" spans="6:6" x14ac:dyDescent="0.3">
      <c r="F4408" s="27">
        <v>44060</v>
      </c>
    </row>
    <row r="4409" spans="6:6" x14ac:dyDescent="0.3">
      <c r="F4409" s="27">
        <v>44070</v>
      </c>
    </row>
    <row r="4410" spans="6:6" x14ac:dyDescent="0.3">
      <c r="F4410" s="27">
        <v>44080</v>
      </c>
    </row>
    <row r="4411" spans="6:6" x14ac:dyDescent="0.3">
      <c r="F4411" s="27">
        <v>44090</v>
      </c>
    </row>
    <row r="4412" spans="6:6" x14ac:dyDescent="0.3">
      <c r="F4412" s="27">
        <v>44100</v>
      </c>
    </row>
    <row r="4413" spans="6:6" x14ac:dyDescent="0.3">
      <c r="F4413" s="27">
        <v>44110</v>
      </c>
    </row>
    <row r="4414" spans="6:6" x14ac:dyDescent="0.3">
      <c r="F4414" s="27">
        <v>44120</v>
      </c>
    </row>
    <row r="4415" spans="6:6" x14ac:dyDescent="0.3">
      <c r="F4415" s="27">
        <v>44130</v>
      </c>
    </row>
    <row r="4416" spans="6:6" x14ac:dyDescent="0.3">
      <c r="F4416" s="27">
        <v>44140</v>
      </c>
    </row>
    <row r="4417" spans="6:6" x14ac:dyDescent="0.3">
      <c r="F4417" s="27">
        <v>44150</v>
      </c>
    </row>
    <row r="4418" spans="6:6" x14ac:dyDescent="0.3">
      <c r="F4418" s="27">
        <v>44160</v>
      </c>
    </row>
    <row r="4419" spans="6:6" x14ac:dyDescent="0.3">
      <c r="F4419" s="27">
        <v>44170</v>
      </c>
    </row>
    <row r="4420" spans="6:6" x14ac:dyDescent="0.3">
      <c r="F4420" s="27">
        <v>44180</v>
      </c>
    </row>
    <row r="4421" spans="6:6" x14ac:dyDescent="0.3">
      <c r="F4421" s="27">
        <v>44190</v>
      </c>
    </row>
    <row r="4422" spans="6:6" x14ac:dyDescent="0.3">
      <c r="F4422" s="27">
        <v>44200</v>
      </c>
    </row>
    <row r="4423" spans="6:6" x14ac:dyDescent="0.3">
      <c r="F4423" s="27">
        <v>44210</v>
      </c>
    </row>
    <row r="4424" spans="6:6" x14ac:dyDescent="0.3">
      <c r="F4424" s="27">
        <v>44220</v>
      </c>
    </row>
    <row r="4425" spans="6:6" x14ac:dyDescent="0.3">
      <c r="F4425" s="27">
        <v>44230</v>
      </c>
    </row>
    <row r="4426" spans="6:6" x14ac:dyDescent="0.3">
      <c r="F4426" s="27">
        <v>44240</v>
      </c>
    </row>
    <row r="4427" spans="6:6" x14ac:dyDescent="0.3">
      <c r="F4427" s="27">
        <v>44250</v>
      </c>
    </row>
    <row r="4428" spans="6:6" x14ac:dyDescent="0.3">
      <c r="F4428" s="27">
        <v>44260</v>
      </c>
    </row>
    <row r="4429" spans="6:6" x14ac:dyDescent="0.3">
      <c r="F4429" s="27">
        <v>44270</v>
      </c>
    </row>
    <row r="4430" spans="6:6" x14ac:dyDescent="0.3">
      <c r="F4430" s="27">
        <v>44280</v>
      </c>
    </row>
    <row r="4431" spans="6:6" x14ac:dyDescent="0.3">
      <c r="F4431" s="27">
        <v>44290</v>
      </c>
    </row>
    <row r="4432" spans="6:6" x14ac:dyDescent="0.3">
      <c r="F4432" s="27">
        <v>44300</v>
      </c>
    </row>
    <row r="4433" spans="6:6" x14ac:dyDescent="0.3">
      <c r="F4433" s="27">
        <v>44310</v>
      </c>
    </row>
    <row r="4434" spans="6:6" x14ac:dyDescent="0.3">
      <c r="F4434" s="27">
        <v>44320</v>
      </c>
    </row>
    <row r="4435" spans="6:6" x14ac:dyDescent="0.3">
      <c r="F4435" s="27">
        <v>44330</v>
      </c>
    </row>
    <row r="4436" spans="6:6" x14ac:dyDescent="0.3">
      <c r="F4436" s="27">
        <v>44340</v>
      </c>
    </row>
    <row r="4437" spans="6:6" x14ac:dyDescent="0.3">
      <c r="F4437" s="27">
        <v>44350</v>
      </c>
    </row>
    <row r="4438" spans="6:6" x14ac:dyDescent="0.3">
      <c r="F4438" s="27">
        <v>44360</v>
      </c>
    </row>
    <row r="4439" spans="6:6" x14ac:dyDescent="0.3">
      <c r="F4439" s="27">
        <v>44370</v>
      </c>
    </row>
    <row r="4440" spans="6:6" x14ac:dyDescent="0.3">
      <c r="F4440" s="27">
        <v>44380</v>
      </c>
    </row>
    <row r="4441" spans="6:6" x14ac:dyDescent="0.3">
      <c r="F4441" s="27">
        <v>44390</v>
      </c>
    </row>
    <row r="4442" spans="6:6" x14ac:dyDescent="0.3">
      <c r="F4442" s="27">
        <v>44400</v>
      </c>
    </row>
    <row r="4443" spans="6:6" x14ac:dyDescent="0.3">
      <c r="F4443" s="27">
        <v>44410</v>
      </c>
    </row>
    <row r="4444" spans="6:6" x14ac:dyDescent="0.3">
      <c r="F4444" s="27">
        <v>44420</v>
      </c>
    </row>
    <row r="4445" spans="6:6" x14ac:dyDescent="0.3">
      <c r="F4445" s="27">
        <v>44430</v>
      </c>
    </row>
    <row r="4446" spans="6:6" x14ac:dyDescent="0.3">
      <c r="F4446" s="27">
        <v>44440</v>
      </c>
    </row>
    <row r="4447" spans="6:6" x14ac:dyDescent="0.3">
      <c r="F4447" s="27">
        <v>44450</v>
      </c>
    </row>
    <row r="4448" spans="6:6" x14ac:dyDescent="0.3">
      <c r="F4448" s="27">
        <v>44460</v>
      </c>
    </row>
    <row r="4449" spans="6:6" x14ac:dyDescent="0.3">
      <c r="F4449" s="27">
        <v>44470</v>
      </c>
    </row>
    <row r="4450" spans="6:6" x14ac:dyDescent="0.3">
      <c r="F4450" s="27">
        <v>44480</v>
      </c>
    </row>
    <row r="4451" spans="6:6" x14ac:dyDescent="0.3">
      <c r="F4451" s="27">
        <v>44490</v>
      </c>
    </row>
    <row r="4452" spans="6:6" x14ac:dyDescent="0.3">
      <c r="F4452" s="27">
        <v>44500</v>
      </c>
    </row>
    <row r="4453" spans="6:6" x14ac:dyDescent="0.3">
      <c r="F4453" s="27">
        <v>44510</v>
      </c>
    </row>
    <row r="4454" spans="6:6" x14ac:dyDescent="0.3">
      <c r="F4454" s="27">
        <v>44520</v>
      </c>
    </row>
    <row r="4455" spans="6:6" x14ac:dyDescent="0.3">
      <c r="F4455" s="27">
        <v>44530</v>
      </c>
    </row>
    <row r="4456" spans="6:6" x14ac:dyDescent="0.3">
      <c r="F4456" s="27">
        <v>44540</v>
      </c>
    </row>
    <row r="4457" spans="6:6" x14ac:dyDescent="0.3">
      <c r="F4457" s="27">
        <v>44550</v>
      </c>
    </row>
    <row r="4458" spans="6:6" x14ac:dyDescent="0.3">
      <c r="F4458" s="27">
        <v>44560</v>
      </c>
    </row>
    <row r="4459" spans="6:6" x14ac:dyDescent="0.3">
      <c r="F4459" s="27">
        <v>44570</v>
      </c>
    </row>
    <row r="4460" spans="6:6" x14ac:dyDescent="0.3">
      <c r="F4460" s="27">
        <v>44580</v>
      </c>
    </row>
    <row r="4461" spans="6:6" x14ac:dyDescent="0.3">
      <c r="F4461" s="27">
        <v>44590</v>
      </c>
    </row>
    <row r="4462" spans="6:6" x14ac:dyDescent="0.3">
      <c r="F4462" s="27">
        <v>44600</v>
      </c>
    </row>
    <row r="4463" spans="6:6" x14ac:dyDescent="0.3">
      <c r="F4463" s="27">
        <v>44610</v>
      </c>
    </row>
    <row r="4464" spans="6:6" x14ac:dyDescent="0.3">
      <c r="F4464" s="27">
        <v>44620</v>
      </c>
    </row>
    <row r="4465" spans="6:6" x14ac:dyDescent="0.3">
      <c r="F4465" s="27">
        <v>44630</v>
      </c>
    </row>
    <row r="4466" spans="6:6" x14ac:dyDescent="0.3">
      <c r="F4466" s="27">
        <v>44640</v>
      </c>
    </row>
    <row r="4467" spans="6:6" x14ac:dyDescent="0.3">
      <c r="F4467" s="27">
        <v>44650</v>
      </c>
    </row>
    <row r="4468" spans="6:6" x14ac:dyDescent="0.3">
      <c r="F4468" s="27">
        <v>44660</v>
      </c>
    </row>
    <row r="4469" spans="6:6" x14ac:dyDescent="0.3">
      <c r="F4469" s="27">
        <v>44670</v>
      </c>
    </row>
    <row r="4470" spans="6:6" x14ac:dyDescent="0.3">
      <c r="F4470" s="27">
        <v>44680</v>
      </c>
    </row>
    <row r="4471" spans="6:6" x14ac:dyDescent="0.3">
      <c r="F4471" s="27">
        <v>44690</v>
      </c>
    </row>
    <row r="4472" spans="6:6" x14ac:dyDescent="0.3">
      <c r="F4472" s="27">
        <v>44700</v>
      </c>
    </row>
    <row r="4473" spans="6:6" x14ac:dyDescent="0.3">
      <c r="F4473" s="27">
        <v>44710</v>
      </c>
    </row>
    <row r="4474" spans="6:6" x14ac:dyDescent="0.3">
      <c r="F4474" s="27">
        <v>44720</v>
      </c>
    </row>
    <row r="4475" spans="6:6" x14ac:dyDescent="0.3">
      <c r="F4475" s="27">
        <v>44730</v>
      </c>
    </row>
    <row r="4476" spans="6:6" x14ac:dyDescent="0.3">
      <c r="F4476" s="27">
        <v>44740</v>
      </c>
    </row>
    <row r="4477" spans="6:6" x14ac:dyDescent="0.3">
      <c r="F4477" s="27">
        <v>44750</v>
      </c>
    </row>
    <row r="4478" spans="6:6" x14ac:dyDescent="0.3">
      <c r="F4478" s="27">
        <v>44760</v>
      </c>
    </row>
    <row r="4479" spans="6:6" x14ac:dyDescent="0.3">
      <c r="F4479" s="27">
        <v>44770</v>
      </c>
    </row>
    <row r="4480" spans="6:6" x14ac:dyDescent="0.3">
      <c r="F4480" s="27">
        <v>44780</v>
      </c>
    </row>
    <row r="4481" spans="6:6" x14ac:dyDescent="0.3">
      <c r="F4481" s="27">
        <v>44790</v>
      </c>
    </row>
    <row r="4482" spans="6:6" x14ac:dyDescent="0.3">
      <c r="F4482" s="27">
        <v>44800</v>
      </c>
    </row>
    <row r="4483" spans="6:6" x14ac:dyDescent="0.3">
      <c r="F4483" s="27">
        <v>44810</v>
      </c>
    </row>
    <row r="4484" spans="6:6" x14ac:dyDescent="0.3">
      <c r="F4484" s="27">
        <v>44820</v>
      </c>
    </row>
    <row r="4485" spans="6:6" x14ac:dyDescent="0.3">
      <c r="F4485" s="27">
        <v>44830</v>
      </c>
    </row>
    <row r="4486" spans="6:6" x14ac:dyDescent="0.3">
      <c r="F4486" s="27">
        <v>44840</v>
      </c>
    </row>
    <row r="4487" spans="6:6" x14ac:dyDescent="0.3">
      <c r="F4487" s="27">
        <v>44850</v>
      </c>
    </row>
    <row r="4488" spans="6:6" x14ac:dyDescent="0.3">
      <c r="F4488" s="27">
        <v>44860</v>
      </c>
    </row>
    <row r="4489" spans="6:6" x14ac:dyDescent="0.3">
      <c r="F4489" s="27">
        <v>44870</v>
      </c>
    </row>
    <row r="4490" spans="6:6" x14ac:dyDescent="0.3">
      <c r="F4490" s="27">
        <v>44880</v>
      </c>
    </row>
    <row r="4491" spans="6:6" x14ac:dyDescent="0.3">
      <c r="F4491" s="27">
        <v>44890</v>
      </c>
    </row>
    <row r="4492" spans="6:6" x14ac:dyDescent="0.3">
      <c r="F4492" s="27">
        <v>44900</v>
      </c>
    </row>
    <row r="4493" spans="6:6" x14ac:dyDescent="0.3">
      <c r="F4493" s="27">
        <v>44910</v>
      </c>
    </row>
    <row r="4494" spans="6:6" x14ac:dyDescent="0.3">
      <c r="F4494" s="27">
        <v>44920</v>
      </c>
    </row>
    <row r="4495" spans="6:6" x14ac:dyDescent="0.3">
      <c r="F4495" s="27">
        <v>44930</v>
      </c>
    </row>
    <row r="4496" spans="6:6" x14ac:dyDescent="0.3">
      <c r="F4496" s="27">
        <v>44940</v>
      </c>
    </row>
    <row r="4497" spans="6:6" x14ac:dyDescent="0.3">
      <c r="F4497" s="27">
        <v>44950</v>
      </c>
    </row>
    <row r="4498" spans="6:6" x14ac:dyDescent="0.3">
      <c r="F4498" s="27">
        <v>44960</v>
      </c>
    </row>
    <row r="4499" spans="6:6" x14ac:dyDescent="0.3">
      <c r="F4499" s="27">
        <v>44970</v>
      </c>
    </row>
    <row r="4500" spans="6:6" x14ac:dyDescent="0.3">
      <c r="F4500" s="27">
        <v>44980</v>
      </c>
    </row>
    <row r="4501" spans="6:6" x14ac:dyDescent="0.3">
      <c r="F4501" s="27">
        <v>44990</v>
      </c>
    </row>
    <row r="4502" spans="6:6" x14ac:dyDescent="0.3">
      <c r="F4502" s="27">
        <v>45000</v>
      </c>
    </row>
    <row r="4503" spans="6:6" x14ac:dyDescent="0.3">
      <c r="F4503" s="27">
        <v>45010</v>
      </c>
    </row>
    <row r="4504" spans="6:6" x14ac:dyDescent="0.3">
      <c r="F4504" s="27">
        <v>45020</v>
      </c>
    </row>
    <row r="4505" spans="6:6" x14ac:dyDescent="0.3">
      <c r="F4505" s="27">
        <v>45030</v>
      </c>
    </row>
    <row r="4506" spans="6:6" x14ac:dyDescent="0.3">
      <c r="F4506" s="27">
        <v>45040</v>
      </c>
    </row>
    <row r="4507" spans="6:6" x14ac:dyDescent="0.3">
      <c r="F4507" s="27">
        <v>45050</v>
      </c>
    </row>
    <row r="4508" spans="6:6" x14ac:dyDescent="0.3">
      <c r="F4508" s="27">
        <v>45060</v>
      </c>
    </row>
    <row r="4509" spans="6:6" x14ac:dyDescent="0.3">
      <c r="F4509" s="27">
        <v>45070</v>
      </c>
    </row>
    <row r="4510" spans="6:6" x14ac:dyDescent="0.3">
      <c r="F4510" s="27">
        <v>45080</v>
      </c>
    </row>
    <row r="4511" spans="6:6" x14ac:dyDescent="0.3">
      <c r="F4511" s="27">
        <v>45090</v>
      </c>
    </row>
    <row r="4512" spans="6:6" x14ac:dyDescent="0.3">
      <c r="F4512" s="27">
        <v>45100</v>
      </c>
    </row>
    <row r="4513" spans="6:6" x14ac:dyDescent="0.3">
      <c r="F4513" s="27">
        <v>45110</v>
      </c>
    </row>
    <row r="4514" spans="6:6" x14ac:dyDescent="0.3">
      <c r="F4514" s="27">
        <v>45120</v>
      </c>
    </row>
    <row r="4515" spans="6:6" x14ac:dyDescent="0.3">
      <c r="F4515" s="27">
        <v>45130</v>
      </c>
    </row>
    <row r="4516" spans="6:6" x14ac:dyDescent="0.3">
      <c r="F4516" s="27">
        <v>45140</v>
      </c>
    </row>
    <row r="4517" spans="6:6" x14ac:dyDescent="0.3">
      <c r="F4517" s="27">
        <v>45150</v>
      </c>
    </row>
    <row r="4518" spans="6:6" x14ac:dyDescent="0.3">
      <c r="F4518" s="27">
        <v>45160</v>
      </c>
    </row>
    <row r="4519" spans="6:6" x14ac:dyDescent="0.3">
      <c r="F4519" s="27">
        <v>45170</v>
      </c>
    </row>
    <row r="4520" spans="6:6" x14ac:dyDescent="0.3">
      <c r="F4520" s="27">
        <v>45180</v>
      </c>
    </row>
    <row r="4521" spans="6:6" x14ac:dyDescent="0.3">
      <c r="F4521" s="27">
        <v>45190</v>
      </c>
    </row>
    <row r="4522" spans="6:6" x14ac:dyDescent="0.3">
      <c r="F4522" s="27">
        <v>45200</v>
      </c>
    </row>
    <row r="4523" spans="6:6" x14ac:dyDescent="0.3">
      <c r="F4523" s="27">
        <v>45210</v>
      </c>
    </row>
    <row r="4524" spans="6:6" x14ac:dyDescent="0.3">
      <c r="F4524" s="27">
        <v>45220</v>
      </c>
    </row>
    <row r="4525" spans="6:6" x14ac:dyDescent="0.3">
      <c r="F4525" s="27">
        <v>45230</v>
      </c>
    </row>
    <row r="4526" spans="6:6" x14ac:dyDescent="0.3">
      <c r="F4526" s="27">
        <v>45240</v>
      </c>
    </row>
    <row r="4527" spans="6:6" x14ac:dyDescent="0.3">
      <c r="F4527" s="27">
        <v>45250</v>
      </c>
    </row>
    <row r="4528" spans="6:6" x14ac:dyDescent="0.3">
      <c r="F4528" s="27">
        <v>45260</v>
      </c>
    </row>
    <row r="4529" spans="6:6" x14ac:dyDescent="0.3">
      <c r="F4529" s="27">
        <v>45270</v>
      </c>
    </row>
    <row r="4530" spans="6:6" x14ac:dyDescent="0.3">
      <c r="F4530" s="27">
        <v>45280</v>
      </c>
    </row>
    <row r="4531" spans="6:6" x14ac:dyDescent="0.3">
      <c r="F4531" s="27">
        <v>45290</v>
      </c>
    </row>
    <row r="4532" spans="6:6" x14ac:dyDescent="0.3">
      <c r="F4532" s="27">
        <v>45300</v>
      </c>
    </row>
    <row r="4533" spans="6:6" x14ac:dyDescent="0.3">
      <c r="F4533" s="27">
        <v>45310</v>
      </c>
    </row>
    <row r="4534" spans="6:6" x14ac:dyDescent="0.3">
      <c r="F4534" s="27">
        <v>45320</v>
      </c>
    </row>
    <row r="4535" spans="6:6" x14ac:dyDescent="0.3">
      <c r="F4535" s="27">
        <v>45330</v>
      </c>
    </row>
    <row r="4536" spans="6:6" x14ac:dyDescent="0.3">
      <c r="F4536" s="27">
        <v>45340</v>
      </c>
    </row>
    <row r="4537" spans="6:6" x14ac:dyDescent="0.3">
      <c r="F4537" s="27">
        <v>45350</v>
      </c>
    </row>
    <row r="4538" spans="6:6" x14ac:dyDescent="0.3">
      <c r="F4538" s="27">
        <v>45360</v>
      </c>
    </row>
    <row r="4539" spans="6:6" x14ac:dyDescent="0.3">
      <c r="F4539" s="27">
        <v>45370</v>
      </c>
    </row>
    <row r="4540" spans="6:6" x14ac:dyDescent="0.3">
      <c r="F4540" s="27">
        <v>45380</v>
      </c>
    </row>
    <row r="4541" spans="6:6" x14ac:dyDescent="0.3">
      <c r="F4541" s="27">
        <v>45390</v>
      </c>
    </row>
    <row r="4542" spans="6:6" x14ac:dyDescent="0.3">
      <c r="F4542" s="27">
        <v>45400</v>
      </c>
    </row>
    <row r="4543" spans="6:6" x14ac:dyDescent="0.3">
      <c r="F4543" s="27">
        <v>45410</v>
      </c>
    </row>
    <row r="4544" spans="6:6" x14ac:dyDescent="0.3">
      <c r="F4544" s="27">
        <v>45420</v>
      </c>
    </row>
    <row r="4545" spans="6:6" x14ac:dyDescent="0.3">
      <c r="F4545" s="27">
        <v>45430</v>
      </c>
    </row>
    <row r="4546" spans="6:6" x14ac:dyDescent="0.3">
      <c r="F4546" s="27">
        <v>45440</v>
      </c>
    </row>
    <row r="4547" spans="6:6" x14ac:dyDescent="0.3">
      <c r="F4547" s="27">
        <v>45450</v>
      </c>
    </row>
    <row r="4548" spans="6:6" x14ac:dyDescent="0.3">
      <c r="F4548" s="27">
        <v>45460</v>
      </c>
    </row>
    <row r="4549" spans="6:6" x14ac:dyDescent="0.3">
      <c r="F4549" s="27">
        <v>45470</v>
      </c>
    </row>
    <row r="4550" spans="6:6" x14ac:dyDescent="0.3">
      <c r="F4550" s="27">
        <v>45480</v>
      </c>
    </row>
    <row r="4551" spans="6:6" x14ac:dyDescent="0.3">
      <c r="F4551" s="27">
        <v>45490</v>
      </c>
    </row>
    <row r="4552" spans="6:6" x14ac:dyDescent="0.3">
      <c r="F4552" s="27">
        <v>45500</v>
      </c>
    </row>
    <row r="4553" spans="6:6" x14ac:dyDescent="0.3">
      <c r="F4553" s="27">
        <v>45510</v>
      </c>
    </row>
    <row r="4554" spans="6:6" x14ac:dyDescent="0.3">
      <c r="F4554" s="27">
        <v>45520</v>
      </c>
    </row>
    <row r="4555" spans="6:6" x14ac:dyDescent="0.3">
      <c r="F4555" s="27">
        <v>45530</v>
      </c>
    </row>
    <row r="4556" spans="6:6" x14ac:dyDescent="0.3">
      <c r="F4556" s="27">
        <v>45540</v>
      </c>
    </row>
    <row r="4557" spans="6:6" x14ac:dyDescent="0.3">
      <c r="F4557" s="27">
        <v>45550</v>
      </c>
    </row>
    <row r="4558" spans="6:6" x14ac:dyDescent="0.3">
      <c r="F4558" s="27">
        <v>45560</v>
      </c>
    </row>
    <row r="4559" spans="6:6" x14ac:dyDescent="0.3">
      <c r="F4559" s="27">
        <v>45570</v>
      </c>
    </row>
    <row r="4560" spans="6:6" x14ac:dyDescent="0.3">
      <c r="F4560" s="27">
        <v>45580</v>
      </c>
    </row>
    <row r="4561" spans="6:6" x14ac:dyDescent="0.3">
      <c r="F4561" s="27">
        <v>45590</v>
      </c>
    </row>
    <row r="4562" spans="6:6" x14ac:dyDescent="0.3">
      <c r="F4562" s="27">
        <v>45600</v>
      </c>
    </row>
    <row r="4563" spans="6:6" x14ac:dyDescent="0.3">
      <c r="F4563" s="27">
        <v>45610</v>
      </c>
    </row>
    <row r="4564" spans="6:6" x14ac:dyDescent="0.3">
      <c r="F4564" s="27">
        <v>45620</v>
      </c>
    </row>
    <row r="4565" spans="6:6" x14ac:dyDescent="0.3">
      <c r="F4565" s="27">
        <v>45630</v>
      </c>
    </row>
    <row r="4566" spans="6:6" x14ac:dyDescent="0.3">
      <c r="F4566" s="27">
        <v>45640</v>
      </c>
    </row>
    <row r="4567" spans="6:6" x14ac:dyDescent="0.3">
      <c r="F4567" s="27">
        <v>45650</v>
      </c>
    </row>
    <row r="4568" spans="6:6" x14ac:dyDescent="0.3">
      <c r="F4568" s="27">
        <v>45660</v>
      </c>
    </row>
    <row r="4569" spans="6:6" x14ac:dyDescent="0.3">
      <c r="F4569" s="27">
        <v>45670</v>
      </c>
    </row>
    <row r="4570" spans="6:6" x14ac:dyDescent="0.3">
      <c r="F4570" s="27">
        <v>45680</v>
      </c>
    </row>
    <row r="4571" spans="6:6" x14ac:dyDescent="0.3">
      <c r="F4571" s="27">
        <v>45690</v>
      </c>
    </row>
    <row r="4572" spans="6:6" x14ac:dyDescent="0.3">
      <c r="F4572" s="27">
        <v>45700</v>
      </c>
    </row>
    <row r="4573" spans="6:6" x14ac:dyDescent="0.3">
      <c r="F4573" s="27">
        <v>45710</v>
      </c>
    </row>
    <row r="4574" spans="6:6" x14ac:dyDescent="0.3">
      <c r="F4574" s="27">
        <v>45720</v>
      </c>
    </row>
    <row r="4575" spans="6:6" x14ac:dyDescent="0.3">
      <c r="F4575" s="27">
        <v>45730</v>
      </c>
    </row>
    <row r="4576" spans="6:6" x14ac:dyDescent="0.3">
      <c r="F4576" s="27">
        <v>45740</v>
      </c>
    </row>
    <row r="4577" spans="6:6" x14ac:dyDescent="0.3">
      <c r="F4577" s="27">
        <v>45750</v>
      </c>
    </row>
    <row r="4578" spans="6:6" x14ac:dyDescent="0.3">
      <c r="F4578" s="27">
        <v>45760</v>
      </c>
    </row>
    <row r="4579" spans="6:6" x14ac:dyDescent="0.3">
      <c r="F4579" s="27">
        <v>45770</v>
      </c>
    </row>
    <row r="4580" spans="6:6" x14ac:dyDescent="0.3">
      <c r="F4580" s="27">
        <v>45780</v>
      </c>
    </row>
    <row r="4581" spans="6:6" x14ac:dyDescent="0.3">
      <c r="F4581" s="27">
        <v>45790</v>
      </c>
    </row>
    <row r="4582" spans="6:6" x14ac:dyDescent="0.3">
      <c r="F4582" s="27">
        <v>45800</v>
      </c>
    </row>
    <row r="4583" spans="6:6" x14ac:dyDescent="0.3">
      <c r="F4583" s="27">
        <v>45810</v>
      </c>
    </row>
    <row r="4584" spans="6:6" x14ac:dyDescent="0.3">
      <c r="F4584" s="27">
        <v>45820</v>
      </c>
    </row>
    <row r="4585" spans="6:6" x14ac:dyDescent="0.3">
      <c r="F4585" s="27">
        <v>45830</v>
      </c>
    </row>
    <row r="4586" spans="6:6" x14ac:dyDescent="0.3">
      <c r="F4586" s="27">
        <v>45840</v>
      </c>
    </row>
    <row r="4587" spans="6:6" x14ac:dyDescent="0.3">
      <c r="F4587" s="27">
        <v>45850</v>
      </c>
    </row>
    <row r="4588" spans="6:6" x14ac:dyDescent="0.3">
      <c r="F4588" s="27">
        <v>45860</v>
      </c>
    </row>
    <row r="4589" spans="6:6" x14ac:dyDescent="0.3">
      <c r="F4589" s="27">
        <v>45870</v>
      </c>
    </row>
    <row r="4590" spans="6:6" x14ac:dyDescent="0.3">
      <c r="F4590" s="27">
        <v>45880</v>
      </c>
    </row>
    <row r="4591" spans="6:6" x14ac:dyDescent="0.3">
      <c r="F4591" s="27">
        <v>45890</v>
      </c>
    </row>
    <row r="4592" spans="6:6" x14ac:dyDescent="0.3">
      <c r="F4592" s="27">
        <v>45900</v>
      </c>
    </row>
    <row r="4593" spans="6:6" x14ac:dyDescent="0.3">
      <c r="F4593" s="27">
        <v>45910</v>
      </c>
    </row>
    <row r="4594" spans="6:6" x14ac:dyDescent="0.3">
      <c r="F4594" s="27">
        <v>45920</v>
      </c>
    </row>
    <row r="4595" spans="6:6" x14ac:dyDescent="0.3">
      <c r="F4595" s="27">
        <v>45930</v>
      </c>
    </row>
    <row r="4596" spans="6:6" x14ac:dyDescent="0.3">
      <c r="F4596" s="27">
        <v>45940</v>
      </c>
    </row>
    <row r="4597" spans="6:6" x14ac:dyDescent="0.3">
      <c r="F4597" s="27">
        <v>45950</v>
      </c>
    </row>
    <row r="4598" spans="6:6" x14ac:dyDescent="0.3">
      <c r="F4598" s="27">
        <v>45960</v>
      </c>
    </row>
    <row r="4599" spans="6:6" x14ac:dyDescent="0.3">
      <c r="F4599" s="27">
        <v>45970</v>
      </c>
    </row>
    <row r="4600" spans="6:6" x14ac:dyDescent="0.3">
      <c r="F4600" s="27">
        <v>45980</v>
      </c>
    </row>
    <row r="4601" spans="6:6" x14ac:dyDescent="0.3">
      <c r="F4601" s="27">
        <v>45990</v>
      </c>
    </row>
    <row r="4602" spans="6:6" x14ac:dyDescent="0.3">
      <c r="F4602" s="27">
        <v>46000</v>
      </c>
    </row>
    <row r="4603" spans="6:6" x14ac:dyDescent="0.3">
      <c r="F4603" s="27">
        <v>46010</v>
      </c>
    </row>
    <row r="4604" spans="6:6" x14ac:dyDescent="0.3">
      <c r="F4604" s="27">
        <v>46020</v>
      </c>
    </row>
    <row r="4605" spans="6:6" x14ac:dyDescent="0.3">
      <c r="F4605" s="27">
        <v>46030</v>
      </c>
    </row>
    <row r="4606" spans="6:6" x14ac:dyDescent="0.3">
      <c r="F4606" s="27">
        <v>46040</v>
      </c>
    </row>
    <row r="4607" spans="6:6" x14ac:dyDescent="0.3">
      <c r="F4607" s="27">
        <v>46050</v>
      </c>
    </row>
    <row r="4608" spans="6:6" x14ac:dyDescent="0.3">
      <c r="F4608" s="27">
        <v>46060</v>
      </c>
    </row>
    <row r="4609" spans="6:6" x14ac:dyDescent="0.3">
      <c r="F4609" s="27">
        <v>46070</v>
      </c>
    </row>
    <row r="4610" spans="6:6" x14ac:dyDescent="0.3">
      <c r="F4610" s="27">
        <v>46080</v>
      </c>
    </row>
    <row r="4611" spans="6:6" x14ac:dyDescent="0.3">
      <c r="F4611" s="27">
        <v>46090</v>
      </c>
    </row>
    <row r="4612" spans="6:6" x14ac:dyDescent="0.3">
      <c r="F4612" s="27">
        <v>46100</v>
      </c>
    </row>
    <row r="4613" spans="6:6" x14ac:dyDescent="0.3">
      <c r="F4613" s="27">
        <v>46110</v>
      </c>
    </row>
    <row r="4614" spans="6:6" x14ac:dyDescent="0.3">
      <c r="F4614" s="27">
        <v>46120</v>
      </c>
    </row>
    <row r="4615" spans="6:6" x14ac:dyDescent="0.3">
      <c r="F4615" s="27">
        <v>46130</v>
      </c>
    </row>
    <row r="4616" spans="6:6" x14ac:dyDescent="0.3">
      <c r="F4616" s="27">
        <v>46140</v>
      </c>
    </row>
    <row r="4617" spans="6:6" x14ac:dyDescent="0.3">
      <c r="F4617" s="27">
        <v>46150</v>
      </c>
    </row>
    <row r="4618" spans="6:6" x14ac:dyDescent="0.3">
      <c r="F4618" s="27">
        <v>46160</v>
      </c>
    </row>
    <row r="4619" spans="6:6" x14ac:dyDescent="0.3">
      <c r="F4619" s="27">
        <v>46170</v>
      </c>
    </row>
    <row r="4620" spans="6:6" x14ac:dyDescent="0.3">
      <c r="F4620" s="27">
        <v>46180</v>
      </c>
    </row>
    <row r="4621" spans="6:6" x14ac:dyDescent="0.3">
      <c r="F4621" s="27">
        <v>46190</v>
      </c>
    </row>
    <row r="4622" spans="6:6" x14ac:dyDescent="0.3">
      <c r="F4622" s="27">
        <v>46200</v>
      </c>
    </row>
    <row r="4623" spans="6:6" x14ac:dyDescent="0.3">
      <c r="F4623" s="27">
        <v>46210</v>
      </c>
    </row>
    <row r="4624" spans="6:6" x14ac:dyDescent="0.3">
      <c r="F4624" s="27">
        <v>46220</v>
      </c>
    </row>
    <row r="4625" spans="6:6" x14ac:dyDescent="0.3">
      <c r="F4625" s="27">
        <v>46230</v>
      </c>
    </row>
    <row r="4626" spans="6:6" x14ac:dyDescent="0.3">
      <c r="F4626" s="27">
        <v>46240</v>
      </c>
    </row>
    <row r="4627" spans="6:6" x14ac:dyDescent="0.3">
      <c r="F4627" s="27">
        <v>46250</v>
      </c>
    </row>
    <row r="4628" spans="6:6" x14ac:dyDescent="0.3">
      <c r="F4628" s="27">
        <v>46260</v>
      </c>
    </row>
    <row r="4629" spans="6:6" x14ac:dyDescent="0.3">
      <c r="F4629" s="27">
        <v>46270</v>
      </c>
    </row>
    <row r="4630" spans="6:6" x14ac:dyDescent="0.3">
      <c r="F4630" s="27">
        <v>46280</v>
      </c>
    </row>
    <row r="4631" spans="6:6" x14ac:dyDescent="0.3">
      <c r="F4631" s="27">
        <v>46290</v>
      </c>
    </row>
    <row r="4632" spans="6:6" x14ac:dyDescent="0.3">
      <c r="F4632" s="27">
        <v>46300</v>
      </c>
    </row>
    <row r="4633" spans="6:6" x14ac:dyDescent="0.3">
      <c r="F4633" s="27">
        <v>46310</v>
      </c>
    </row>
    <row r="4634" spans="6:6" x14ac:dyDescent="0.3">
      <c r="F4634" s="27">
        <v>46320</v>
      </c>
    </row>
    <row r="4635" spans="6:6" x14ac:dyDescent="0.3">
      <c r="F4635" s="27">
        <v>46330</v>
      </c>
    </row>
    <row r="4636" spans="6:6" x14ac:dyDescent="0.3">
      <c r="F4636" s="27">
        <v>46340</v>
      </c>
    </row>
    <row r="4637" spans="6:6" x14ac:dyDescent="0.3">
      <c r="F4637" s="27">
        <v>46350</v>
      </c>
    </row>
    <row r="4638" spans="6:6" x14ac:dyDescent="0.3">
      <c r="F4638" s="27">
        <v>46360</v>
      </c>
    </row>
    <row r="4639" spans="6:6" x14ac:dyDescent="0.3">
      <c r="F4639" s="27">
        <v>46370</v>
      </c>
    </row>
    <row r="4640" spans="6:6" x14ac:dyDescent="0.3">
      <c r="F4640" s="27">
        <v>46380</v>
      </c>
    </row>
    <row r="4641" spans="6:6" x14ac:dyDescent="0.3">
      <c r="F4641" s="27">
        <v>46390</v>
      </c>
    </row>
    <row r="4642" spans="6:6" x14ac:dyDescent="0.3">
      <c r="F4642" s="27">
        <v>46400</v>
      </c>
    </row>
    <row r="4643" spans="6:6" x14ac:dyDescent="0.3">
      <c r="F4643" s="27">
        <v>46410</v>
      </c>
    </row>
    <row r="4644" spans="6:6" x14ac:dyDescent="0.3">
      <c r="F4644" s="27">
        <v>46420</v>
      </c>
    </row>
    <row r="4645" spans="6:6" x14ac:dyDescent="0.3">
      <c r="F4645" s="27">
        <v>46430</v>
      </c>
    </row>
    <row r="4646" spans="6:6" x14ac:dyDescent="0.3">
      <c r="F4646" s="27">
        <v>46440</v>
      </c>
    </row>
    <row r="4647" spans="6:6" x14ac:dyDescent="0.3">
      <c r="F4647" s="27">
        <v>46450</v>
      </c>
    </row>
    <row r="4648" spans="6:6" x14ac:dyDescent="0.3">
      <c r="F4648" s="27">
        <v>46460</v>
      </c>
    </row>
    <row r="4649" spans="6:6" x14ac:dyDescent="0.3">
      <c r="F4649" s="27">
        <v>46470</v>
      </c>
    </row>
    <row r="4650" spans="6:6" x14ac:dyDescent="0.3">
      <c r="F4650" s="27">
        <v>46480</v>
      </c>
    </row>
    <row r="4651" spans="6:6" x14ac:dyDescent="0.3">
      <c r="F4651" s="27">
        <v>46490</v>
      </c>
    </row>
    <row r="4652" spans="6:6" x14ac:dyDescent="0.3">
      <c r="F4652" s="27">
        <v>46500</v>
      </c>
    </row>
    <row r="4653" spans="6:6" x14ac:dyDescent="0.3">
      <c r="F4653" s="27">
        <v>46510</v>
      </c>
    </row>
    <row r="4654" spans="6:6" x14ac:dyDescent="0.3">
      <c r="F4654" s="27">
        <v>46520</v>
      </c>
    </row>
    <row r="4655" spans="6:6" x14ac:dyDescent="0.3">
      <c r="F4655" s="27">
        <v>46530</v>
      </c>
    </row>
    <row r="4656" spans="6:6" x14ac:dyDescent="0.3">
      <c r="F4656" s="27">
        <v>46540</v>
      </c>
    </row>
    <row r="4657" spans="6:6" x14ac:dyDescent="0.3">
      <c r="F4657" s="27">
        <v>46550</v>
      </c>
    </row>
    <row r="4658" spans="6:6" x14ac:dyDescent="0.3">
      <c r="F4658" s="27">
        <v>46560</v>
      </c>
    </row>
    <row r="4659" spans="6:6" x14ac:dyDescent="0.3">
      <c r="F4659" s="27">
        <v>46570</v>
      </c>
    </row>
    <row r="4660" spans="6:6" x14ac:dyDescent="0.3">
      <c r="F4660" s="27">
        <v>46580</v>
      </c>
    </row>
    <row r="4661" spans="6:6" x14ac:dyDescent="0.3">
      <c r="F4661" s="27">
        <v>46590</v>
      </c>
    </row>
    <row r="4662" spans="6:6" x14ac:dyDescent="0.3">
      <c r="F4662" s="27">
        <v>46600</v>
      </c>
    </row>
    <row r="4663" spans="6:6" x14ac:dyDescent="0.3">
      <c r="F4663" s="27">
        <v>46610</v>
      </c>
    </row>
    <row r="4664" spans="6:6" x14ac:dyDescent="0.3">
      <c r="F4664" s="27">
        <v>46620</v>
      </c>
    </row>
    <row r="4665" spans="6:6" x14ac:dyDescent="0.3">
      <c r="F4665" s="27">
        <v>46630</v>
      </c>
    </row>
    <row r="4666" spans="6:6" x14ac:dyDescent="0.3">
      <c r="F4666" s="27">
        <v>46640</v>
      </c>
    </row>
    <row r="4667" spans="6:6" x14ac:dyDescent="0.3">
      <c r="F4667" s="27">
        <v>46650</v>
      </c>
    </row>
    <row r="4668" spans="6:6" x14ac:dyDescent="0.3">
      <c r="F4668" s="27">
        <v>46660</v>
      </c>
    </row>
    <row r="4669" spans="6:6" x14ac:dyDescent="0.3">
      <c r="F4669" s="27">
        <v>46670</v>
      </c>
    </row>
    <row r="4670" spans="6:6" x14ac:dyDescent="0.3">
      <c r="F4670" s="27">
        <v>46680</v>
      </c>
    </row>
    <row r="4671" spans="6:6" x14ac:dyDescent="0.3">
      <c r="F4671" s="27">
        <v>46690</v>
      </c>
    </row>
    <row r="4672" spans="6:6" x14ac:dyDescent="0.3">
      <c r="F4672" s="27">
        <v>46700</v>
      </c>
    </row>
    <row r="4673" spans="6:6" x14ac:dyDescent="0.3">
      <c r="F4673" s="27">
        <v>46710</v>
      </c>
    </row>
    <row r="4674" spans="6:6" x14ac:dyDescent="0.3">
      <c r="F4674" s="27">
        <v>46720</v>
      </c>
    </row>
    <row r="4675" spans="6:6" x14ac:dyDescent="0.3">
      <c r="F4675" s="27">
        <v>46730</v>
      </c>
    </row>
    <row r="4676" spans="6:6" x14ac:dyDescent="0.3">
      <c r="F4676" s="27">
        <v>46740</v>
      </c>
    </row>
    <row r="4677" spans="6:6" x14ac:dyDescent="0.3">
      <c r="F4677" s="27">
        <v>46750</v>
      </c>
    </row>
    <row r="4678" spans="6:6" x14ac:dyDescent="0.3">
      <c r="F4678" s="27">
        <v>46760</v>
      </c>
    </row>
    <row r="4679" spans="6:6" x14ac:dyDescent="0.3">
      <c r="F4679" s="27">
        <v>46770</v>
      </c>
    </row>
    <row r="4680" spans="6:6" x14ac:dyDescent="0.3">
      <c r="F4680" s="27">
        <v>46780</v>
      </c>
    </row>
    <row r="4681" spans="6:6" x14ac:dyDescent="0.3">
      <c r="F4681" s="27">
        <v>46790</v>
      </c>
    </row>
    <row r="4682" spans="6:6" x14ac:dyDescent="0.3">
      <c r="F4682" s="27">
        <v>46800</v>
      </c>
    </row>
    <row r="4683" spans="6:6" x14ac:dyDescent="0.3">
      <c r="F4683" s="27">
        <v>46810</v>
      </c>
    </row>
    <row r="4684" spans="6:6" x14ac:dyDescent="0.3">
      <c r="F4684" s="27">
        <v>46820</v>
      </c>
    </row>
    <row r="4685" spans="6:6" x14ac:dyDescent="0.3">
      <c r="F4685" s="27">
        <v>46830</v>
      </c>
    </row>
    <row r="4686" spans="6:6" x14ac:dyDescent="0.3">
      <c r="F4686" s="27">
        <v>46840</v>
      </c>
    </row>
    <row r="4687" spans="6:6" x14ac:dyDescent="0.3">
      <c r="F4687" s="27">
        <v>46850</v>
      </c>
    </row>
    <row r="4688" spans="6:6" x14ac:dyDescent="0.3">
      <c r="F4688" s="27">
        <v>46860</v>
      </c>
    </row>
    <row r="4689" spans="6:6" x14ac:dyDescent="0.3">
      <c r="F4689" s="27">
        <v>46870</v>
      </c>
    </row>
    <row r="4690" spans="6:6" x14ac:dyDescent="0.3">
      <c r="F4690" s="27">
        <v>46880</v>
      </c>
    </row>
    <row r="4691" spans="6:6" x14ac:dyDescent="0.3">
      <c r="F4691" s="27">
        <v>46890</v>
      </c>
    </row>
    <row r="4692" spans="6:6" x14ac:dyDescent="0.3">
      <c r="F4692" s="27">
        <v>46900</v>
      </c>
    </row>
    <row r="4693" spans="6:6" x14ac:dyDescent="0.3">
      <c r="F4693" s="27">
        <v>46910</v>
      </c>
    </row>
    <row r="4694" spans="6:6" x14ac:dyDescent="0.3">
      <c r="F4694" s="27">
        <v>46920</v>
      </c>
    </row>
    <row r="4695" spans="6:6" x14ac:dyDescent="0.3">
      <c r="F4695" s="27">
        <v>46930</v>
      </c>
    </row>
    <row r="4696" spans="6:6" x14ac:dyDescent="0.3">
      <c r="F4696" s="27">
        <v>46940</v>
      </c>
    </row>
    <row r="4697" spans="6:6" x14ac:dyDescent="0.3">
      <c r="F4697" s="27">
        <v>46950</v>
      </c>
    </row>
    <row r="4698" spans="6:6" x14ac:dyDescent="0.3">
      <c r="F4698" s="27">
        <v>46960</v>
      </c>
    </row>
    <row r="4699" spans="6:6" x14ac:dyDescent="0.3">
      <c r="F4699" s="27">
        <v>46970</v>
      </c>
    </row>
    <row r="4700" spans="6:6" x14ac:dyDescent="0.3">
      <c r="F4700" s="27">
        <v>46980</v>
      </c>
    </row>
    <row r="4701" spans="6:6" x14ac:dyDescent="0.3">
      <c r="F4701" s="27">
        <v>46990</v>
      </c>
    </row>
    <row r="4702" spans="6:6" x14ac:dyDescent="0.3">
      <c r="F4702" s="27">
        <v>47000</v>
      </c>
    </row>
    <row r="4703" spans="6:6" x14ac:dyDescent="0.3">
      <c r="F4703" s="27">
        <v>47010</v>
      </c>
    </row>
    <row r="4704" spans="6:6" x14ac:dyDescent="0.3">
      <c r="F4704" s="27">
        <v>47020</v>
      </c>
    </row>
    <row r="4705" spans="6:6" x14ac:dyDescent="0.3">
      <c r="F4705" s="27">
        <v>47030</v>
      </c>
    </row>
    <row r="4706" spans="6:6" x14ac:dyDescent="0.3">
      <c r="F4706" s="27">
        <v>47040</v>
      </c>
    </row>
    <row r="4707" spans="6:6" x14ac:dyDescent="0.3">
      <c r="F4707" s="27">
        <v>47050</v>
      </c>
    </row>
    <row r="4708" spans="6:6" x14ac:dyDescent="0.3">
      <c r="F4708" s="27">
        <v>47060</v>
      </c>
    </row>
    <row r="4709" spans="6:6" x14ac:dyDescent="0.3">
      <c r="F4709" s="27">
        <v>47070</v>
      </c>
    </row>
    <row r="4710" spans="6:6" x14ac:dyDescent="0.3">
      <c r="F4710" s="27">
        <v>47080</v>
      </c>
    </row>
    <row r="4711" spans="6:6" x14ac:dyDescent="0.3">
      <c r="F4711" s="27">
        <v>47090</v>
      </c>
    </row>
    <row r="4712" spans="6:6" x14ac:dyDescent="0.3">
      <c r="F4712" s="27">
        <v>47100</v>
      </c>
    </row>
    <row r="4713" spans="6:6" x14ac:dyDescent="0.3">
      <c r="F4713" s="27">
        <v>47110</v>
      </c>
    </row>
    <row r="4714" spans="6:6" x14ac:dyDescent="0.3">
      <c r="F4714" s="27">
        <v>47120</v>
      </c>
    </row>
    <row r="4715" spans="6:6" x14ac:dyDescent="0.3">
      <c r="F4715" s="27">
        <v>47130</v>
      </c>
    </row>
    <row r="4716" spans="6:6" x14ac:dyDescent="0.3">
      <c r="F4716" s="27">
        <v>47140</v>
      </c>
    </row>
    <row r="4717" spans="6:6" x14ac:dyDescent="0.3">
      <c r="F4717" s="27">
        <v>47150</v>
      </c>
    </row>
    <row r="4718" spans="6:6" x14ac:dyDescent="0.3">
      <c r="F4718" s="27">
        <v>47160</v>
      </c>
    </row>
    <row r="4719" spans="6:6" x14ac:dyDescent="0.3">
      <c r="F4719" s="27">
        <v>47170</v>
      </c>
    </row>
    <row r="4720" spans="6:6" x14ac:dyDescent="0.3">
      <c r="F4720" s="27">
        <v>47180</v>
      </c>
    </row>
    <row r="4721" spans="6:6" x14ac:dyDescent="0.3">
      <c r="F4721" s="27">
        <v>47190</v>
      </c>
    </row>
    <row r="4722" spans="6:6" x14ac:dyDescent="0.3">
      <c r="F4722" s="27">
        <v>47200</v>
      </c>
    </row>
    <row r="4723" spans="6:6" x14ac:dyDescent="0.3">
      <c r="F4723" s="27">
        <v>47210</v>
      </c>
    </row>
    <row r="4724" spans="6:6" x14ac:dyDescent="0.3">
      <c r="F4724" s="27">
        <v>47220</v>
      </c>
    </row>
    <row r="4725" spans="6:6" x14ac:dyDescent="0.3">
      <c r="F4725" s="27">
        <v>47230</v>
      </c>
    </row>
    <row r="4726" spans="6:6" x14ac:dyDescent="0.3">
      <c r="F4726" s="27">
        <v>47240</v>
      </c>
    </row>
    <row r="4727" spans="6:6" x14ac:dyDescent="0.3">
      <c r="F4727" s="27">
        <v>47250</v>
      </c>
    </row>
    <row r="4728" spans="6:6" x14ac:dyDescent="0.3">
      <c r="F4728" s="27">
        <v>47260</v>
      </c>
    </row>
    <row r="4729" spans="6:6" x14ac:dyDescent="0.3">
      <c r="F4729" s="27">
        <v>47270</v>
      </c>
    </row>
    <row r="4730" spans="6:6" x14ac:dyDescent="0.3">
      <c r="F4730" s="27">
        <v>47280</v>
      </c>
    </row>
    <row r="4731" spans="6:6" x14ac:dyDescent="0.3">
      <c r="F4731" s="27">
        <v>47290</v>
      </c>
    </row>
    <row r="4732" spans="6:6" x14ac:dyDescent="0.3">
      <c r="F4732" s="27">
        <v>47300</v>
      </c>
    </row>
    <row r="4733" spans="6:6" x14ac:dyDescent="0.3">
      <c r="F4733" s="27">
        <v>47310</v>
      </c>
    </row>
    <row r="4734" spans="6:6" x14ac:dyDescent="0.3">
      <c r="F4734" s="27">
        <v>47320</v>
      </c>
    </row>
    <row r="4735" spans="6:6" x14ac:dyDescent="0.3">
      <c r="F4735" s="27">
        <v>47330</v>
      </c>
    </row>
    <row r="4736" spans="6:6" x14ac:dyDescent="0.3">
      <c r="F4736" s="27">
        <v>47340</v>
      </c>
    </row>
    <row r="4737" spans="6:6" x14ac:dyDescent="0.3">
      <c r="F4737" s="27">
        <v>47350</v>
      </c>
    </row>
    <row r="4738" spans="6:6" x14ac:dyDescent="0.3">
      <c r="F4738" s="27">
        <v>47360</v>
      </c>
    </row>
    <row r="4739" spans="6:6" x14ac:dyDescent="0.3">
      <c r="F4739" s="27">
        <v>47370</v>
      </c>
    </row>
    <row r="4740" spans="6:6" x14ac:dyDescent="0.3">
      <c r="F4740" s="27">
        <v>47380</v>
      </c>
    </row>
    <row r="4741" spans="6:6" x14ac:dyDescent="0.3">
      <c r="F4741" s="27">
        <v>47390</v>
      </c>
    </row>
    <row r="4742" spans="6:6" x14ac:dyDescent="0.3">
      <c r="F4742" s="27">
        <v>47400</v>
      </c>
    </row>
    <row r="4743" spans="6:6" x14ac:dyDescent="0.3">
      <c r="F4743" s="27">
        <v>47410</v>
      </c>
    </row>
    <row r="4744" spans="6:6" x14ac:dyDescent="0.3">
      <c r="F4744" s="27">
        <v>47420</v>
      </c>
    </row>
    <row r="4745" spans="6:6" x14ac:dyDescent="0.3">
      <c r="F4745" s="27">
        <v>47430</v>
      </c>
    </row>
    <row r="4746" spans="6:6" x14ac:dyDescent="0.3">
      <c r="F4746" s="27">
        <v>47440</v>
      </c>
    </row>
    <row r="4747" spans="6:6" x14ac:dyDescent="0.3">
      <c r="F4747" s="27">
        <v>47450</v>
      </c>
    </row>
    <row r="4748" spans="6:6" x14ac:dyDescent="0.3">
      <c r="F4748" s="27">
        <v>47460</v>
      </c>
    </row>
    <row r="4749" spans="6:6" x14ac:dyDescent="0.3">
      <c r="F4749" s="27">
        <v>47470</v>
      </c>
    </row>
    <row r="4750" spans="6:6" x14ac:dyDescent="0.3">
      <c r="F4750" s="27">
        <v>47480</v>
      </c>
    </row>
    <row r="4751" spans="6:6" x14ac:dyDescent="0.3">
      <c r="F4751" s="27">
        <v>47490</v>
      </c>
    </row>
    <row r="4752" spans="6:6" x14ac:dyDescent="0.3">
      <c r="F4752" s="27">
        <v>47500</v>
      </c>
    </row>
    <row r="4753" spans="6:6" x14ac:dyDescent="0.3">
      <c r="F4753" s="27">
        <v>47510</v>
      </c>
    </row>
    <row r="4754" spans="6:6" x14ac:dyDescent="0.3">
      <c r="F4754" s="27">
        <v>47520</v>
      </c>
    </row>
    <row r="4755" spans="6:6" x14ac:dyDescent="0.3">
      <c r="F4755" s="27">
        <v>47530</v>
      </c>
    </row>
    <row r="4756" spans="6:6" x14ac:dyDescent="0.3">
      <c r="F4756" s="27">
        <v>47540</v>
      </c>
    </row>
    <row r="4757" spans="6:6" x14ac:dyDescent="0.3">
      <c r="F4757" s="27">
        <v>47550</v>
      </c>
    </row>
    <row r="4758" spans="6:6" x14ac:dyDescent="0.3">
      <c r="F4758" s="27">
        <v>47560</v>
      </c>
    </row>
    <row r="4759" spans="6:6" x14ac:dyDescent="0.3">
      <c r="F4759" s="27">
        <v>47570</v>
      </c>
    </row>
    <row r="4760" spans="6:6" x14ac:dyDescent="0.3">
      <c r="F4760" s="27">
        <v>47580</v>
      </c>
    </row>
    <row r="4761" spans="6:6" x14ac:dyDescent="0.3">
      <c r="F4761" s="27">
        <v>47590</v>
      </c>
    </row>
    <row r="4762" spans="6:6" x14ac:dyDescent="0.3">
      <c r="F4762" s="27">
        <v>47600</v>
      </c>
    </row>
    <row r="4763" spans="6:6" x14ac:dyDescent="0.3">
      <c r="F4763" s="27">
        <v>47610</v>
      </c>
    </row>
    <row r="4764" spans="6:6" x14ac:dyDescent="0.3">
      <c r="F4764" s="27">
        <v>47620</v>
      </c>
    </row>
    <row r="4765" spans="6:6" x14ac:dyDescent="0.3">
      <c r="F4765" s="27">
        <v>47630</v>
      </c>
    </row>
    <row r="4766" spans="6:6" x14ac:dyDescent="0.3">
      <c r="F4766" s="27">
        <v>47640</v>
      </c>
    </row>
    <row r="4767" spans="6:6" x14ac:dyDescent="0.3">
      <c r="F4767" s="27">
        <v>47650</v>
      </c>
    </row>
    <row r="4768" spans="6:6" x14ac:dyDescent="0.3">
      <c r="F4768" s="27">
        <v>47660</v>
      </c>
    </row>
    <row r="4769" spans="6:6" x14ac:dyDescent="0.3">
      <c r="F4769" s="27">
        <v>47670</v>
      </c>
    </row>
    <row r="4770" spans="6:6" x14ac:dyDescent="0.3">
      <c r="F4770" s="27">
        <v>47680</v>
      </c>
    </row>
    <row r="4771" spans="6:6" x14ac:dyDescent="0.3">
      <c r="F4771" s="27">
        <v>47690</v>
      </c>
    </row>
    <row r="4772" spans="6:6" x14ac:dyDescent="0.3">
      <c r="F4772" s="27">
        <v>47700</v>
      </c>
    </row>
    <row r="4773" spans="6:6" x14ac:dyDescent="0.3">
      <c r="F4773" s="27">
        <v>47710</v>
      </c>
    </row>
    <row r="4774" spans="6:6" x14ac:dyDescent="0.3">
      <c r="F4774" s="27">
        <v>47720</v>
      </c>
    </row>
    <row r="4775" spans="6:6" x14ac:dyDescent="0.3">
      <c r="F4775" s="27">
        <v>47730</v>
      </c>
    </row>
    <row r="4776" spans="6:6" x14ac:dyDescent="0.3">
      <c r="F4776" s="27">
        <v>47740</v>
      </c>
    </row>
    <row r="4777" spans="6:6" x14ac:dyDescent="0.3">
      <c r="F4777" s="27">
        <v>47750</v>
      </c>
    </row>
    <row r="4778" spans="6:6" x14ac:dyDescent="0.3">
      <c r="F4778" s="27">
        <v>47760</v>
      </c>
    </row>
    <row r="4779" spans="6:6" x14ac:dyDescent="0.3">
      <c r="F4779" s="27">
        <v>47770</v>
      </c>
    </row>
    <row r="4780" spans="6:6" x14ac:dyDescent="0.3">
      <c r="F4780" s="27">
        <v>47780</v>
      </c>
    </row>
    <row r="4781" spans="6:6" x14ac:dyDescent="0.3">
      <c r="F4781" s="27">
        <v>47790</v>
      </c>
    </row>
    <row r="4782" spans="6:6" x14ac:dyDescent="0.3">
      <c r="F4782" s="27">
        <v>47800</v>
      </c>
    </row>
    <row r="4783" spans="6:6" x14ac:dyDescent="0.3">
      <c r="F4783" s="27">
        <v>47810</v>
      </c>
    </row>
    <row r="4784" spans="6:6" x14ac:dyDescent="0.3">
      <c r="F4784" s="27">
        <v>47820</v>
      </c>
    </row>
    <row r="4785" spans="6:6" x14ac:dyDescent="0.3">
      <c r="F4785" s="27">
        <v>47830</v>
      </c>
    </row>
    <row r="4786" spans="6:6" x14ac:dyDescent="0.3">
      <c r="F4786" s="27">
        <v>47840</v>
      </c>
    </row>
    <row r="4787" spans="6:6" x14ac:dyDescent="0.3">
      <c r="F4787" s="27">
        <v>47850</v>
      </c>
    </row>
    <row r="4788" spans="6:6" x14ac:dyDescent="0.3">
      <c r="F4788" s="27">
        <v>47860</v>
      </c>
    </row>
    <row r="4789" spans="6:6" x14ac:dyDescent="0.3">
      <c r="F4789" s="27">
        <v>47870</v>
      </c>
    </row>
    <row r="4790" spans="6:6" x14ac:dyDescent="0.3">
      <c r="F4790" s="27">
        <v>47880</v>
      </c>
    </row>
    <row r="4791" spans="6:6" x14ac:dyDescent="0.3">
      <c r="F4791" s="27">
        <v>47890</v>
      </c>
    </row>
    <row r="4792" spans="6:6" x14ac:dyDescent="0.3">
      <c r="F4792" s="27">
        <v>47900</v>
      </c>
    </row>
    <row r="4793" spans="6:6" x14ac:dyDescent="0.3">
      <c r="F4793" s="27">
        <v>47910</v>
      </c>
    </row>
    <row r="4794" spans="6:6" x14ac:dyDescent="0.3">
      <c r="F4794" s="27">
        <v>47920</v>
      </c>
    </row>
    <row r="4795" spans="6:6" x14ac:dyDescent="0.3">
      <c r="F4795" s="27">
        <v>47930</v>
      </c>
    </row>
    <row r="4796" spans="6:6" x14ac:dyDescent="0.3">
      <c r="F4796" s="27">
        <v>47940</v>
      </c>
    </row>
    <row r="4797" spans="6:6" x14ac:dyDescent="0.3">
      <c r="F4797" s="27">
        <v>47950</v>
      </c>
    </row>
    <row r="4798" spans="6:6" x14ac:dyDescent="0.3">
      <c r="F4798" s="27">
        <v>47960</v>
      </c>
    </row>
    <row r="4799" spans="6:6" x14ac:dyDescent="0.3">
      <c r="F4799" s="27">
        <v>47970</v>
      </c>
    </row>
    <row r="4800" spans="6:6" x14ac:dyDescent="0.3">
      <c r="F4800" s="27">
        <v>47980</v>
      </c>
    </row>
    <row r="4801" spans="6:6" x14ac:dyDescent="0.3">
      <c r="F4801" s="27">
        <v>47990</v>
      </c>
    </row>
    <row r="4802" spans="6:6" x14ac:dyDescent="0.3">
      <c r="F4802" s="27">
        <v>48000</v>
      </c>
    </row>
    <row r="4803" spans="6:6" x14ac:dyDescent="0.3">
      <c r="F4803" s="27">
        <v>48010</v>
      </c>
    </row>
    <row r="4804" spans="6:6" x14ac:dyDescent="0.3">
      <c r="F4804" s="27">
        <v>48020</v>
      </c>
    </row>
    <row r="4805" spans="6:6" x14ac:dyDescent="0.3">
      <c r="F4805" s="27">
        <v>48030</v>
      </c>
    </row>
    <row r="4806" spans="6:6" x14ac:dyDescent="0.3">
      <c r="F4806" s="27">
        <v>48040</v>
      </c>
    </row>
    <row r="4807" spans="6:6" x14ac:dyDescent="0.3">
      <c r="F4807" s="27">
        <v>48050</v>
      </c>
    </row>
    <row r="4808" spans="6:6" x14ac:dyDescent="0.3">
      <c r="F4808" s="27">
        <v>48060</v>
      </c>
    </row>
    <row r="4809" spans="6:6" x14ac:dyDescent="0.3">
      <c r="F4809" s="27">
        <v>48070</v>
      </c>
    </row>
    <row r="4810" spans="6:6" x14ac:dyDescent="0.3">
      <c r="F4810" s="27">
        <v>48080</v>
      </c>
    </row>
    <row r="4811" spans="6:6" x14ac:dyDescent="0.3">
      <c r="F4811" s="27">
        <v>48090</v>
      </c>
    </row>
    <row r="4812" spans="6:6" x14ac:dyDescent="0.3">
      <c r="F4812" s="27">
        <v>48100</v>
      </c>
    </row>
    <row r="4813" spans="6:6" x14ac:dyDescent="0.3">
      <c r="F4813" s="27">
        <v>48110</v>
      </c>
    </row>
    <row r="4814" spans="6:6" x14ac:dyDescent="0.3">
      <c r="F4814" s="27">
        <v>48120</v>
      </c>
    </row>
    <row r="4815" spans="6:6" x14ac:dyDescent="0.3">
      <c r="F4815" s="27">
        <v>48130</v>
      </c>
    </row>
    <row r="4816" spans="6:6" x14ac:dyDescent="0.3">
      <c r="F4816" s="27">
        <v>48140</v>
      </c>
    </row>
    <row r="4817" spans="6:6" x14ac:dyDescent="0.3">
      <c r="F4817" s="27">
        <v>48150</v>
      </c>
    </row>
    <row r="4818" spans="6:6" x14ac:dyDescent="0.3">
      <c r="F4818" s="27">
        <v>48160</v>
      </c>
    </row>
    <row r="4819" spans="6:6" x14ac:dyDescent="0.3">
      <c r="F4819" s="27">
        <v>48170</v>
      </c>
    </row>
    <row r="4820" spans="6:6" x14ac:dyDescent="0.3">
      <c r="F4820" s="27">
        <v>48180</v>
      </c>
    </row>
    <row r="4821" spans="6:6" x14ac:dyDescent="0.3">
      <c r="F4821" s="27">
        <v>48190</v>
      </c>
    </row>
    <row r="4822" spans="6:6" x14ac:dyDescent="0.3">
      <c r="F4822" s="27">
        <v>48200</v>
      </c>
    </row>
    <row r="4823" spans="6:6" x14ac:dyDescent="0.3">
      <c r="F4823" s="27">
        <v>48210</v>
      </c>
    </row>
    <row r="4824" spans="6:6" x14ac:dyDescent="0.3">
      <c r="F4824" s="27">
        <v>48220</v>
      </c>
    </row>
    <row r="4825" spans="6:6" x14ac:dyDescent="0.3">
      <c r="F4825" s="27">
        <v>48230</v>
      </c>
    </row>
    <row r="4826" spans="6:6" x14ac:dyDescent="0.3">
      <c r="F4826" s="27">
        <v>48240</v>
      </c>
    </row>
    <row r="4827" spans="6:6" x14ac:dyDescent="0.3">
      <c r="F4827" s="27">
        <v>48250</v>
      </c>
    </row>
    <row r="4828" spans="6:6" x14ac:dyDescent="0.3">
      <c r="F4828" s="27">
        <v>48260</v>
      </c>
    </row>
    <row r="4829" spans="6:6" x14ac:dyDescent="0.3">
      <c r="F4829" s="27">
        <v>48270</v>
      </c>
    </row>
    <row r="4830" spans="6:6" x14ac:dyDescent="0.3">
      <c r="F4830" s="27">
        <v>48280</v>
      </c>
    </row>
    <row r="4831" spans="6:6" x14ac:dyDescent="0.3">
      <c r="F4831" s="27">
        <v>48290</v>
      </c>
    </row>
    <row r="4832" spans="6:6" x14ac:dyDescent="0.3">
      <c r="F4832" s="27">
        <v>48300</v>
      </c>
    </row>
    <row r="4833" spans="6:6" x14ac:dyDescent="0.3">
      <c r="F4833" s="27">
        <v>48310</v>
      </c>
    </row>
    <row r="4834" spans="6:6" x14ac:dyDescent="0.3">
      <c r="F4834" s="27">
        <v>48320</v>
      </c>
    </row>
    <row r="4835" spans="6:6" x14ac:dyDescent="0.3">
      <c r="F4835" s="27">
        <v>48330</v>
      </c>
    </row>
    <row r="4836" spans="6:6" x14ac:dyDescent="0.3">
      <c r="F4836" s="27">
        <v>48340</v>
      </c>
    </row>
    <row r="4837" spans="6:6" x14ac:dyDescent="0.3">
      <c r="F4837" s="27">
        <v>48350</v>
      </c>
    </row>
    <row r="4838" spans="6:6" x14ac:dyDescent="0.3">
      <c r="F4838" s="27">
        <v>48360</v>
      </c>
    </row>
    <row r="4839" spans="6:6" x14ac:dyDescent="0.3">
      <c r="F4839" s="27">
        <v>48370</v>
      </c>
    </row>
    <row r="4840" spans="6:6" x14ac:dyDescent="0.3">
      <c r="F4840" s="27">
        <v>48380</v>
      </c>
    </row>
    <row r="4841" spans="6:6" x14ac:dyDescent="0.3">
      <c r="F4841" s="27">
        <v>48390</v>
      </c>
    </row>
    <row r="4842" spans="6:6" x14ac:dyDescent="0.3">
      <c r="F4842" s="27">
        <v>48400</v>
      </c>
    </row>
    <row r="4843" spans="6:6" x14ac:dyDescent="0.3">
      <c r="F4843" s="27">
        <v>48410</v>
      </c>
    </row>
    <row r="4844" spans="6:6" x14ac:dyDescent="0.3">
      <c r="F4844" s="27">
        <v>48420</v>
      </c>
    </row>
    <row r="4845" spans="6:6" x14ac:dyDescent="0.3">
      <c r="F4845" s="27">
        <v>48430</v>
      </c>
    </row>
    <row r="4846" spans="6:6" x14ac:dyDescent="0.3">
      <c r="F4846" s="27">
        <v>48440</v>
      </c>
    </row>
    <row r="4847" spans="6:6" x14ac:dyDescent="0.3">
      <c r="F4847" s="27">
        <v>48450</v>
      </c>
    </row>
    <row r="4848" spans="6:6" x14ac:dyDescent="0.3">
      <c r="F4848" s="27">
        <v>48460</v>
      </c>
    </row>
    <row r="4849" spans="6:6" x14ac:dyDescent="0.3">
      <c r="F4849" s="27">
        <v>48470</v>
      </c>
    </row>
    <row r="4850" spans="6:6" x14ac:dyDescent="0.3">
      <c r="F4850" s="27">
        <v>48480</v>
      </c>
    </row>
    <row r="4851" spans="6:6" x14ac:dyDescent="0.3">
      <c r="F4851" s="27">
        <v>48490</v>
      </c>
    </row>
    <row r="4852" spans="6:6" x14ac:dyDescent="0.3">
      <c r="F4852" s="27">
        <v>48500</v>
      </c>
    </row>
    <row r="4853" spans="6:6" x14ac:dyDescent="0.3">
      <c r="F4853" s="27">
        <v>48510</v>
      </c>
    </row>
    <row r="4854" spans="6:6" x14ac:dyDescent="0.3">
      <c r="F4854" s="27">
        <v>48520</v>
      </c>
    </row>
    <row r="4855" spans="6:6" x14ac:dyDescent="0.3">
      <c r="F4855" s="27">
        <v>48530</v>
      </c>
    </row>
    <row r="4856" spans="6:6" x14ac:dyDescent="0.3">
      <c r="F4856" s="27">
        <v>48540</v>
      </c>
    </row>
    <row r="4857" spans="6:6" x14ac:dyDescent="0.3">
      <c r="F4857" s="27">
        <v>48550</v>
      </c>
    </row>
    <row r="4858" spans="6:6" x14ac:dyDescent="0.3">
      <c r="F4858" s="27">
        <v>48560</v>
      </c>
    </row>
    <row r="4859" spans="6:6" x14ac:dyDescent="0.3">
      <c r="F4859" s="27">
        <v>48570</v>
      </c>
    </row>
    <row r="4860" spans="6:6" x14ac:dyDescent="0.3">
      <c r="F4860" s="27">
        <v>48580</v>
      </c>
    </row>
    <row r="4861" spans="6:6" x14ac:dyDescent="0.3">
      <c r="F4861" s="27">
        <v>48590</v>
      </c>
    </row>
    <row r="4862" spans="6:6" x14ac:dyDescent="0.3">
      <c r="F4862" s="27">
        <v>48600</v>
      </c>
    </row>
    <row r="4863" spans="6:6" x14ac:dyDescent="0.3">
      <c r="F4863" s="27">
        <v>48610</v>
      </c>
    </row>
    <row r="4864" spans="6:6" x14ac:dyDescent="0.3">
      <c r="F4864" s="27">
        <v>48620</v>
      </c>
    </row>
    <row r="4865" spans="6:6" x14ac:dyDescent="0.3">
      <c r="F4865" s="27">
        <v>48630</v>
      </c>
    </row>
    <row r="4866" spans="6:6" x14ac:dyDescent="0.3">
      <c r="F4866" s="27">
        <v>48640</v>
      </c>
    </row>
    <row r="4867" spans="6:6" x14ac:dyDescent="0.3">
      <c r="F4867" s="27">
        <v>48650</v>
      </c>
    </row>
    <row r="4868" spans="6:6" x14ac:dyDescent="0.3">
      <c r="F4868" s="27">
        <v>48660</v>
      </c>
    </row>
    <row r="4869" spans="6:6" x14ac:dyDescent="0.3">
      <c r="F4869" s="27">
        <v>48670</v>
      </c>
    </row>
    <row r="4870" spans="6:6" x14ac:dyDescent="0.3">
      <c r="F4870" s="27">
        <v>48680</v>
      </c>
    </row>
    <row r="4871" spans="6:6" x14ac:dyDescent="0.3">
      <c r="F4871" s="27">
        <v>48690</v>
      </c>
    </row>
    <row r="4872" spans="6:6" x14ac:dyDescent="0.3">
      <c r="F4872" s="27">
        <v>48700</v>
      </c>
    </row>
    <row r="4873" spans="6:6" x14ac:dyDescent="0.3">
      <c r="F4873" s="27">
        <v>48710</v>
      </c>
    </row>
    <row r="4874" spans="6:6" x14ac:dyDescent="0.3">
      <c r="F4874" s="27">
        <v>48720</v>
      </c>
    </row>
    <row r="4875" spans="6:6" x14ac:dyDescent="0.3">
      <c r="F4875" s="27">
        <v>48730</v>
      </c>
    </row>
    <row r="4876" spans="6:6" x14ac:dyDescent="0.3">
      <c r="F4876" s="27">
        <v>48740</v>
      </c>
    </row>
    <row r="4877" spans="6:6" x14ac:dyDescent="0.3">
      <c r="F4877" s="27">
        <v>48750</v>
      </c>
    </row>
    <row r="4878" spans="6:6" x14ac:dyDescent="0.3">
      <c r="F4878" s="27">
        <v>48760</v>
      </c>
    </row>
    <row r="4879" spans="6:6" x14ac:dyDescent="0.3">
      <c r="F4879" s="27">
        <v>48770</v>
      </c>
    </row>
    <row r="4880" spans="6:6" x14ac:dyDescent="0.3">
      <c r="F4880" s="27">
        <v>48780</v>
      </c>
    </row>
    <row r="4881" spans="6:6" x14ac:dyDescent="0.3">
      <c r="F4881" s="27">
        <v>48790</v>
      </c>
    </row>
    <row r="4882" spans="6:6" x14ac:dyDescent="0.3">
      <c r="F4882" s="27">
        <v>48800</v>
      </c>
    </row>
    <row r="4883" spans="6:6" x14ac:dyDescent="0.3">
      <c r="F4883" s="27">
        <v>48810</v>
      </c>
    </row>
    <row r="4884" spans="6:6" x14ac:dyDescent="0.3">
      <c r="F4884" s="27">
        <v>48820</v>
      </c>
    </row>
    <row r="4885" spans="6:6" x14ac:dyDescent="0.3">
      <c r="F4885" s="27">
        <v>48830</v>
      </c>
    </row>
    <row r="4886" spans="6:6" x14ac:dyDescent="0.3">
      <c r="F4886" s="27">
        <v>48840</v>
      </c>
    </row>
    <row r="4887" spans="6:6" x14ac:dyDescent="0.3">
      <c r="F4887" s="27">
        <v>48850</v>
      </c>
    </row>
    <row r="4888" spans="6:6" x14ac:dyDescent="0.3">
      <c r="F4888" s="27">
        <v>48860</v>
      </c>
    </row>
    <row r="4889" spans="6:6" x14ac:dyDescent="0.3">
      <c r="F4889" s="27">
        <v>48870</v>
      </c>
    </row>
    <row r="4890" spans="6:6" x14ac:dyDescent="0.3">
      <c r="F4890" s="27">
        <v>48880</v>
      </c>
    </row>
    <row r="4891" spans="6:6" x14ac:dyDescent="0.3">
      <c r="F4891" s="27">
        <v>48890</v>
      </c>
    </row>
    <row r="4892" spans="6:6" x14ac:dyDescent="0.3">
      <c r="F4892" s="27">
        <v>48900</v>
      </c>
    </row>
    <row r="4893" spans="6:6" x14ac:dyDescent="0.3">
      <c r="F4893" s="27">
        <v>48910</v>
      </c>
    </row>
    <row r="4894" spans="6:6" x14ac:dyDescent="0.3">
      <c r="F4894" s="27">
        <v>48920</v>
      </c>
    </row>
    <row r="4895" spans="6:6" x14ac:dyDescent="0.3">
      <c r="F4895" s="27">
        <v>48930</v>
      </c>
    </row>
    <row r="4896" spans="6:6" x14ac:dyDescent="0.3">
      <c r="F4896" s="27">
        <v>48940</v>
      </c>
    </row>
    <row r="4897" spans="6:6" x14ac:dyDescent="0.3">
      <c r="F4897" s="27">
        <v>48950</v>
      </c>
    </row>
    <row r="4898" spans="6:6" x14ac:dyDescent="0.3">
      <c r="F4898" s="27">
        <v>48960</v>
      </c>
    </row>
    <row r="4899" spans="6:6" x14ac:dyDescent="0.3">
      <c r="F4899" s="27">
        <v>48970</v>
      </c>
    </row>
    <row r="4900" spans="6:6" x14ac:dyDescent="0.3">
      <c r="F4900" s="27">
        <v>48980</v>
      </c>
    </row>
    <row r="4901" spans="6:6" x14ac:dyDescent="0.3">
      <c r="F4901" s="27">
        <v>48990</v>
      </c>
    </row>
    <row r="4902" spans="6:6" x14ac:dyDescent="0.3">
      <c r="F4902" s="27">
        <v>49000</v>
      </c>
    </row>
    <row r="4903" spans="6:6" x14ac:dyDescent="0.3">
      <c r="F4903" s="27">
        <v>49010</v>
      </c>
    </row>
    <row r="4904" spans="6:6" x14ac:dyDescent="0.3">
      <c r="F4904" s="27">
        <v>49020</v>
      </c>
    </row>
    <row r="4905" spans="6:6" x14ac:dyDescent="0.3">
      <c r="F4905" s="27">
        <v>49030</v>
      </c>
    </row>
    <row r="4906" spans="6:6" x14ac:dyDescent="0.3">
      <c r="F4906" s="27">
        <v>49040</v>
      </c>
    </row>
    <row r="4907" spans="6:6" x14ac:dyDescent="0.3">
      <c r="F4907" s="27">
        <v>49050</v>
      </c>
    </row>
    <row r="4908" spans="6:6" x14ac:dyDescent="0.3">
      <c r="F4908" s="27">
        <v>49060</v>
      </c>
    </row>
    <row r="4909" spans="6:6" x14ac:dyDescent="0.3">
      <c r="F4909" s="27">
        <v>49070</v>
      </c>
    </row>
    <row r="4910" spans="6:6" x14ac:dyDescent="0.3">
      <c r="F4910" s="27">
        <v>49080</v>
      </c>
    </row>
    <row r="4911" spans="6:6" x14ac:dyDescent="0.3">
      <c r="F4911" s="27">
        <v>49090</v>
      </c>
    </row>
    <row r="4912" spans="6:6" x14ac:dyDescent="0.3">
      <c r="F4912" s="27">
        <v>49100</v>
      </c>
    </row>
    <row r="4913" spans="6:6" x14ac:dyDescent="0.3">
      <c r="F4913" s="27">
        <v>49110</v>
      </c>
    </row>
    <row r="4914" spans="6:6" x14ac:dyDescent="0.3">
      <c r="F4914" s="27">
        <v>49120</v>
      </c>
    </row>
    <row r="4915" spans="6:6" x14ac:dyDescent="0.3">
      <c r="F4915" s="27">
        <v>49130</v>
      </c>
    </row>
    <row r="4916" spans="6:6" x14ac:dyDescent="0.3">
      <c r="F4916" s="27">
        <v>49140</v>
      </c>
    </row>
    <row r="4917" spans="6:6" x14ac:dyDescent="0.3">
      <c r="F4917" s="27">
        <v>49150</v>
      </c>
    </row>
    <row r="4918" spans="6:6" x14ac:dyDescent="0.3">
      <c r="F4918" s="27">
        <v>49160</v>
      </c>
    </row>
    <row r="4919" spans="6:6" x14ac:dyDescent="0.3">
      <c r="F4919" s="27">
        <v>49170</v>
      </c>
    </row>
    <row r="4920" spans="6:6" x14ac:dyDescent="0.3">
      <c r="F4920" s="27">
        <v>49180</v>
      </c>
    </row>
    <row r="4921" spans="6:6" x14ac:dyDescent="0.3">
      <c r="F4921" s="27">
        <v>49190</v>
      </c>
    </row>
    <row r="4922" spans="6:6" x14ac:dyDescent="0.3">
      <c r="F4922" s="27">
        <v>49200</v>
      </c>
    </row>
    <row r="4923" spans="6:6" x14ac:dyDescent="0.3">
      <c r="F4923" s="27">
        <v>49210</v>
      </c>
    </row>
    <row r="4924" spans="6:6" x14ac:dyDescent="0.3">
      <c r="F4924" s="27">
        <v>49220</v>
      </c>
    </row>
    <row r="4925" spans="6:6" x14ac:dyDescent="0.3">
      <c r="F4925" s="27">
        <v>49230</v>
      </c>
    </row>
    <row r="4926" spans="6:6" x14ac:dyDescent="0.3">
      <c r="F4926" s="27">
        <v>49240</v>
      </c>
    </row>
    <row r="4927" spans="6:6" x14ac:dyDescent="0.3">
      <c r="F4927" s="27">
        <v>49250</v>
      </c>
    </row>
    <row r="4928" spans="6:6" x14ac:dyDescent="0.3">
      <c r="F4928" s="27">
        <v>49260</v>
      </c>
    </row>
    <row r="4929" spans="6:6" x14ac:dyDescent="0.3">
      <c r="F4929" s="27">
        <v>49270</v>
      </c>
    </row>
    <row r="4930" spans="6:6" x14ac:dyDescent="0.3">
      <c r="F4930" s="27">
        <v>49280</v>
      </c>
    </row>
    <row r="4931" spans="6:6" x14ac:dyDescent="0.3">
      <c r="F4931" s="27">
        <v>49290</v>
      </c>
    </row>
    <row r="4932" spans="6:6" x14ac:dyDescent="0.3">
      <c r="F4932" s="27">
        <v>49300</v>
      </c>
    </row>
    <row r="4933" spans="6:6" x14ac:dyDescent="0.3">
      <c r="F4933" s="27">
        <v>49310</v>
      </c>
    </row>
    <row r="4934" spans="6:6" x14ac:dyDescent="0.3">
      <c r="F4934" s="27">
        <v>49320</v>
      </c>
    </row>
    <row r="4935" spans="6:6" x14ac:dyDescent="0.3">
      <c r="F4935" s="27">
        <v>49330</v>
      </c>
    </row>
    <row r="4936" spans="6:6" x14ac:dyDescent="0.3">
      <c r="F4936" s="27">
        <v>49340</v>
      </c>
    </row>
    <row r="4937" spans="6:6" x14ac:dyDescent="0.3">
      <c r="F4937" s="27">
        <v>49350</v>
      </c>
    </row>
    <row r="4938" spans="6:6" x14ac:dyDescent="0.3">
      <c r="F4938" s="27">
        <v>49360</v>
      </c>
    </row>
    <row r="4939" spans="6:6" x14ac:dyDescent="0.3">
      <c r="F4939" s="27">
        <v>49370</v>
      </c>
    </row>
    <row r="4940" spans="6:6" x14ac:dyDescent="0.3">
      <c r="F4940" s="27">
        <v>49380</v>
      </c>
    </row>
    <row r="4941" spans="6:6" x14ac:dyDescent="0.3">
      <c r="F4941" s="27">
        <v>49390</v>
      </c>
    </row>
    <row r="4942" spans="6:6" x14ac:dyDescent="0.3">
      <c r="F4942" s="27">
        <v>49400</v>
      </c>
    </row>
    <row r="4943" spans="6:6" x14ac:dyDescent="0.3">
      <c r="F4943" s="27">
        <v>49410</v>
      </c>
    </row>
    <row r="4944" spans="6:6" x14ac:dyDescent="0.3">
      <c r="F4944" s="27">
        <v>49420</v>
      </c>
    </row>
    <row r="4945" spans="6:6" x14ac:dyDescent="0.3">
      <c r="F4945" s="27">
        <v>49430</v>
      </c>
    </row>
    <row r="4946" spans="6:6" x14ac:dyDescent="0.3">
      <c r="F4946" s="27">
        <v>49440</v>
      </c>
    </row>
    <row r="4947" spans="6:6" x14ac:dyDescent="0.3">
      <c r="F4947" s="27">
        <v>49450</v>
      </c>
    </row>
    <row r="4948" spans="6:6" x14ac:dyDescent="0.3">
      <c r="F4948" s="27">
        <v>49460</v>
      </c>
    </row>
    <row r="4949" spans="6:6" x14ac:dyDescent="0.3">
      <c r="F4949" s="27">
        <v>49470</v>
      </c>
    </row>
    <row r="4950" spans="6:6" x14ac:dyDescent="0.3">
      <c r="F4950" s="27">
        <v>49480</v>
      </c>
    </row>
    <row r="4951" spans="6:6" x14ac:dyDescent="0.3">
      <c r="F4951" s="27">
        <v>49490</v>
      </c>
    </row>
    <row r="4952" spans="6:6" x14ac:dyDescent="0.3">
      <c r="F4952" s="27">
        <v>49500</v>
      </c>
    </row>
    <row r="4953" spans="6:6" x14ac:dyDescent="0.3">
      <c r="F4953" s="27">
        <v>49510</v>
      </c>
    </row>
    <row r="4954" spans="6:6" x14ac:dyDescent="0.3">
      <c r="F4954" s="27">
        <v>49520</v>
      </c>
    </row>
    <row r="4955" spans="6:6" x14ac:dyDescent="0.3">
      <c r="F4955" s="27">
        <v>49530</v>
      </c>
    </row>
    <row r="4956" spans="6:6" x14ac:dyDescent="0.3">
      <c r="F4956" s="27">
        <v>49540</v>
      </c>
    </row>
    <row r="4957" spans="6:6" x14ac:dyDescent="0.3">
      <c r="F4957" s="27">
        <v>49550</v>
      </c>
    </row>
    <row r="4958" spans="6:6" x14ac:dyDescent="0.3">
      <c r="F4958" s="27">
        <v>49560</v>
      </c>
    </row>
    <row r="4959" spans="6:6" x14ac:dyDescent="0.3">
      <c r="F4959" s="27">
        <v>49570</v>
      </c>
    </row>
    <row r="4960" spans="6:6" x14ac:dyDescent="0.3">
      <c r="F4960" s="27">
        <v>49580</v>
      </c>
    </row>
    <row r="4961" spans="6:6" x14ac:dyDescent="0.3">
      <c r="F4961" s="27">
        <v>49590</v>
      </c>
    </row>
    <row r="4962" spans="6:6" x14ac:dyDescent="0.3">
      <c r="F4962" s="27">
        <v>49600</v>
      </c>
    </row>
    <row r="4963" spans="6:6" x14ac:dyDescent="0.3">
      <c r="F4963" s="27">
        <v>49610</v>
      </c>
    </row>
    <row r="4964" spans="6:6" x14ac:dyDescent="0.3">
      <c r="F4964" s="27">
        <v>49620</v>
      </c>
    </row>
    <row r="4965" spans="6:6" x14ac:dyDescent="0.3">
      <c r="F4965" s="27">
        <v>49630</v>
      </c>
    </row>
    <row r="4966" spans="6:6" x14ac:dyDescent="0.3">
      <c r="F4966" s="27">
        <v>49640</v>
      </c>
    </row>
    <row r="4967" spans="6:6" x14ac:dyDescent="0.3">
      <c r="F4967" s="27">
        <v>49650</v>
      </c>
    </row>
    <row r="4968" spans="6:6" x14ac:dyDescent="0.3">
      <c r="F4968" s="27">
        <v>49660</v>
      </c>
    </row>
    <row r="4969" spans="6:6" x14ac:dyDescent="0.3">
      <c r="F4969" s="27">
        <v>49670</v>
      </c>
    </row>
    <row r="4970" spans="6:6" x14ac:dyDescent="0.3">
      <c r="F4970" s="27">
        <v>49680</v>
      </c>
    </row>
    <row r="4971" spans="6:6" x14ac:dyDescent="0.3">
      <c r="F4971" s="27">
        <v>49690</v>
      </c>
    </row>
    <row r="4972" spans="6:6" x14ac:dyDescent="0.3">
      <c r="F4972" s="27">
        <v>49700</v>
      </c>
    </row>
    <row r="4973" spans="6:6" x14ac:dyDescent="0.3">
      <c r="F4973" s="27">
        <v>49710</v>
      </c>
    </row>
    <row r="4974" spans="6:6" x14ac:dyDescent="0.3">
      <c r="F4974" s="27">
        <v>49720</v>
      </c>
    </row>
    <row r="4975" spans="6:6" x14ac:dyDescent="0.3">
      <c r="F4975" s="27">
        <v>49730</v>
      </c>
    </row>
    <row r="4976" spans="6:6" x14ac:dyDescent="0.3">
      <c r="F4976" s="27">
        <v>49740</v>
      </c>
    </row>
    <row r="4977" spans="6:6" x14ac:dyDescent="0.3">
      <c r="F4977" s="27">
        <v>49750</v>
      </c>
    </row>
    <row r="4978" spans="6:6" x14ac:dyDescent="0.3">
      <c r="F4978" s="27">
        <v>49760</v>
      </c>
    </row>
    <row r="4979" spans="6:6" x14ac:dyDescent="0.3">
      <c r="F4979" s="27">
        <v>49770</v>
      </c>
    </row>
    <row r="4980" spans="6:6" x14ac:dyDescent="0.3">
      <c r="F4980" s="27">
        <v>49780</v>
      </c>
    </row>
    <row r="4981" spans="6:6" x14ac:dyDescent="0.3">
      <c r="F4981" s="27">
        <v>49790</v>
      </c>
    </row>
    <row r="4982" spans="6:6" x14ac:dyDescent="0.3">
      <c r="F4982" s="27">
        <v>49800</v>
      </c>
    </row>
    <row r="4983" spans="6:6" x14ac:dyDescent="0.3">
      <c r="F4983" s="27">
        <v>49810</v>
      </c>
    </row>
    <row r="4984" spans="6:6" x14ac:dyDescent="0.3">
      <c r="F4984" s="27">
        <v>49820</v>
      </c>
    </row>
    <row r="4985" spans="6:6" x14ac:dyDescent="0.3">
      <c r="F4985" s="27">
        <v>49830</v>
      </c>
    </row>
    <row r="4986" spans="6:6" x14ac:dyDescent="0.3">
      <c r="F4986" s="27">
        <v>49840</v>
      </c>
    </row>
    <row r="4987" spans="6:6" x14ac:dyDescent="0.3">
      <c r="F4987" s="27">
        <v>49850</v>
      </c>
    </row>
    <row r="4988" spans="6:6" x14ac:dyDescent="0.3">
      <c r="F4988" s="27">
        <v>49860</v>
      </c>
    </row>
    <row r="4989" spans="6:6" x14ac:dyDescent="0.3">
      <c r="F4989" s="27">
        <v>49870</v>
      </c>
    </row>
    <row r="4990" spans="6:6" x14ac:dyDescent="0.3">
      <c r="F4990" s="27">
        <v>49880</v>
      </c>
    </row>
    <row r="4991" spans="6:6" x14ac:dyDescent="0.3">
      <c r="F4991" s="27">
        <v>49890</v>
      </c>
    </row>
    <row r="4992" spans="6:6" x14ac:dyDescent="0.3">
      <c r="F4992" s="27">
        <v>49900</v>
      </c>
    </row>
    <row r="4993" spans="6:6" x14ac:dyDescent="0.3">
      <c r="F4993" s="27">
        <v>49910</v>
      </c>
    </row>
    <row r="4994" spans="6:6" x14ac:dyDescent="0.3">
      <c r="F4994" s="27">
        <v>49920</v>
      </c>
    </row>
    <row r="4995" spans="6:6" x14ac:dyDescent="0.3">
      <c r="F4995" s="27">
        <v>49930</v>
      </c>
    </row>
    <row r="4996" spans="6:6" x14ac:dyDescent="0.3">
      <c r="F4996" s="27">
        <v>49940</v>
      </c>
    </row>
    <row r="4997" spans="6:6" x14ac:dyDescent="0.3">
      <c r="F4997" s="27">
        <v>49950</v>
      </c>
    </row>
    <row r="4998" spans="6:6" x14ac:dyDescent="0.3">
      <c r="F4998" s="27">
        <v>49960</v>
      </c>
    </row>
    <row r="4999" spans="6:6" x14ac:dyDescent="0.3">
      <c r="F4999" s="27">
        <v>49970</v>
      </c>
    </row>
    <row r="5000" spans="6:6" x14ac:dyDescent="0.3">
      <c r="F5000" s="27">
        <v>49980</v>
      </c>
    </row>
    <row r="5001" spans="6:6" x14ac:dyDescent="0.3">
      <c r="F5001" s="27">
        <v>49990</v>
      </c>
    </row>
    <row r="5002" spans="6:6" x14ac:dyDescent="0.3">
      <c r="F5002" s="27">
        <v>50000</v>
      </c>
    </row>
  </sheetData>
  <phoneticPr fontId="78" type="noConversion"/>
  <pageMargins left="0.7" right="0.7" top="0.78740157499999996" bottom="0.78740157499999996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8" ma:contentTypeDescription="Vytvoří nový dokument" ma:contentTypeScope="" ma:versionID="440583a9c08c76976c7219c31a0850e4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d28fbc0a5706408322cfb6435f148e3a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051288-226A-47C2-B3D8-CF89B20C9DF4}">
  <ds:schemaRefs>
    <ds:schemaRef ds:uri="89b4086a-0d53-47ac-910c-840a5b10c85d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90d52d28-043e-4442-b035-5463ef3585bc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30C868-E3E7-4CF3-A466-3C7FD965B8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45BB84-3AB7-49E7-8E3D-A687BFB1A8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Komentář ke kalkulačce příjmů</vt:lpstr>
      <vt:lpstr>Kalkulačka veřejných příjmů</vt:lpstr>
      <vt:lpstr>Komentář ke kalkulačce výdajů</vt:lpstr>
      <vt:lpstr>Kalkulačka výdajů SR</vt:lpstr>
      <vt:lpstr>List1</vt:lpstr>
      <vt:lpstr>'Komentář ke kalkulačce výdajů'!_ftnref1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Morda Pavel</dc:creator>
  <cp:lastModifiedBy>Šíma Ondřej</cp:lastModifiedBy>
  <cp:lastPrinted>2024-02-20T11:30:38Z</cp:lastPrinted>
  <dcterms:created xsi:type="dcterms:W3CDTF">2021-07-12T08:10:33Z</dcterms:created>
  <dcterms:modified xsi:type="dcterms:W3CDTF">2024-02-20T11:32:33Z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0x0101002A97C4C24F3A3A4EABF87626FA75D9E4</vt:lpwstr>
  </property>
  <property fmtid="{D5CDD505-2E9C-101B-9397-08002B2CF9AE}" pid="3" name="MediaServiceImageTags">
    <vt:lpwstr/>
  </property>
</Properties>
</file>